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C:\Users\user\Desktop\ADMIN 2024 - 2027\MIGUEL AUZA PRESUPUESTO 2026\"/>
    </mc:Choice>
  </mc:AlternateContent>
  <xr:revisionPtr revIDLastSave="0" documentId="13_ncr:1_{A45F2D55-634A-4B02-A9EA-4BC985F1A568}" xr6:coauthVersionLast="47" xr6:coauthVersionMax="47" xr10:uidLastSave="{00000000-0000-0000-0000-000000000000}"/>
  <bookViews>
    <workbookView xWindow="-120" yWindow="-120" windowWidth="24240" windowHeight="13020" tabRatio="939" xr2:uid="{00000000-000D-0000-FFFF-FFFF00000000}"/>
  </bookViews>
  <sheets>
    <sheet name="Presupuesto de Ingresos 2026" sheetId="57" r:id="rId1"/>
    <sheet name="Norma CONAC- Ley Ingresos 2026" sheetId="68" r:id="rId2"/>
    <sheet name="Formato Proyecciones LDF 7A-26" sheetId="70" r:id="rId3"/>
    <sheet name="Formato Resultados LDF 7C-26" sheetId="73" r:id="rId4"/>
    <sheet name="Resumen Fuentes de Finan 2026" sheetId="62" r:id="rId5"/>
    <sheet name="Modelo Aprob. Pto. art. 7-2026" sheetId="63" r:id="rId6"/>
    <sheet name="Modelo Aprob. Pto. art. 15-2026" sheetId="64" r:id="rId7"/>
    <sheet name="Modelo Aprob. Pto. Anexo 1-2026" sheetId="65" r:id="rId8"/>
    <sheet name="Indicaciones Generales 2026" sheetId="66" r:id="rId9"/>
  </sheets>
  <externalReferences>
    <externalReference r:id="rId10"/>
  </externalReferences>
  <definedNames>
    <definedName name="_xlnm._FilterDatabase" localSheetId="7" hidden="1">'Modelo Aprob. Pto. Anexo 1-2026'!$A$6:$AL$130</definedName>
    <definedName name="_xlnm._FilterDatabase" localSheetId="6" hidden="1">'Modelo Aprob. Pto. art. 15-2026'!$A$29:$I$58</definedName>
    <definedName name="_xlnm._FilterDatabase" localSheetId="5" hidden="1">'Modelo Aprob. Pto. art. 7-2026'!$A$2:$AM$17</definedName>
    <definedName name="_xlnm._FilterDatabase" localSheetId="1" hidden="1">'Norma CONAC- Ley Ingresos 2026'!$A$7:$Q$142</definedName>
    <definedName name="_xlnm._FilterDatabase" localSheetId="0" hidden="1">'Presupuesto de Ingresos 2026'!$A$6:$BG$545</definedName>
    <definedName name="_xlnm._FilterDatabase" localSheetId="4" hidden="1">'Resumen Fuentes de Finan 2026'!$A$3:$G$42</definedName>
    <definedName name="_xlnm.Print_Area" localSheetId="2">'Formato Proyecciones LDF 7A-26'!$A$2:$E$38</definedName>
    <definedName name="_xlnm.Print_Area" localSheetId="3">'Formato Resultados LDF 7C-26'!$A$2:$E$38</definedName>
    <definedName name="_xlnm.Print_Area" localSheetId="7">'Modelo Aprob. Pto. Anexo 1-2026'!$B$2:$E$130</definedName>
    <definedName name="_xlnm.Print_Area" localSheetId="6">'Modelo Aprob. Pto. art. 15-2026'!$B$3:$D$59</definedName>
    <definedName name="_xlnm.Print_Area" localSheetId="5">'Modelo Aprob. Pto. art. 7-2026'!$A$1:$B$25</definedName>
    <definedName name="_xlnm.Print_Area" localSheetId="1">'Norma CONAC- Ley Ingresos 2026'!$C$1:$D$143</definedName>
    <definedName name="_xlnm.Print_Area" localSheetId="0">'Presupuesto de Ingresos 2026'!$C$1:$E$552</definedName>
    <definedName name="_xlnm.Print_Area" localSheetId="4">'Resumen Fuentes de Finan 2026'!$A$1:$D$51</definedName>
    <definedName name="_xlnm.Print_Titles" localSheetId="7">'Modelo Aprob. Pto. Anexo 1-2026'!$2:$6</definedName>
    <definedName name="_xlnm.Print_Titles" localSheetId="6">'Modelo Aprob. Pto. art. 15-2026'!$1:$2</definedName>
    <definedName name="_xlnm.Print_Titles" localSheetId="1">'Norma CONAC- Ley Ingresos 2026'!$1:$6</definedName>
    <definedName name="_xlnm.Print_Titles" localSheetId="0">'Presupuesto de Ingresos 2026'!$1:$6</definedName>
    <definedName name="_xlnm.Print_Titles" localSheetId="4">'Resumen Fuentes de Finan 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57" l="1"/>
  <c r="D24" i="68" s="1"/>
  <c r="E47" i="57"/>
  <c r="D23" i="68" s="1"/>
  <c r="E42" i="57"/>
  <c r="D22" i="68" s="1"/>
  <c r="E18" i="57"/>
  <c r="E37" i="57"/>
  <c r="E32" i="57"/>
  <c r="D20" i="68" s="1"/>
  <c r="D57" i="64"/>
  <c r="D56" i="64"/>
  <c r="D55" i="64"/>
  <c r="D40" i="64"/>
  <c r="D20" i="62"/>
  <c r="D14" i="62"/>
  <c r="I513" i="57"/>
  <c r="I512" i="57"/>
  <c r="D34" i="64" s="1"/>
  <c r="D37" i="73" l="1"/>
  <c r="C37" i="73"/>
  <c r="B37" i="73"/>
  <c r="D29" i="73"/>
  <c r="C29" i="73"/>
  <c r="B29" i="73"/>
  <c r="D22" i="73"/>
  <c r="C22" i="73"/>
  <c r="B22" i="73"/>
  <c r="D8" i="73"/>
  <c r="C8" i="73"/>
  <c r="C32" i="73" s="1"/>
  <c r="B8" i="73"/>
  <c r="B32" i="73" s="1"/>
  <c r="E37" i="73"/>
  <c r="E550" i="57"/>
  <c r="E547" i="57"/>
  <c r="E543" i="57"/>
  <c r="E538" i="57"/>
  <c r="E536" i="57"/>
  <c r="E528" i="57"/>
  <c r="D35" i="62" s="1"/>
  <c r="E526" i="57"/>
  <c r="E523" i="57"/>
  <c r="D33" i="62" s="1"/>
  <c r="E520" i="57"/>
  <c r="D130" i="68" s="1"/>
  <c r="E516" i="57"/>
  <c r="E514" i="57"/>
  <c r="E497" i="57"/>
  <c r="E494" i="57"/>
  <c r="E490" i="57"/>
  <c r="E487" i="57"/>
  <c r="E484" i="57"/>
  <c r="E478" i="57"/>
  <c r="E474" i="57"/>
  <c r="E457" i="57"/>
  <c r="E455" i="57"/>
  <c r="E452" i="57"/>
  <c r="E450" i="57"/>
  <c r="E446" i="57"/>
  <c r="E424" i="57"/>
  <c r="E419" i="57"/>
  <c r="E417" i="57"/>
  <c r="E413" i="57"/>
  <c r="E399" i="57"/>
  <c r="D98" i="68" s="1"/>
  <c r="E392" i="57"/>
  <c r="E369" i="57"/>
  <c r="E374" i="57"/>
  <c r="E360" i="57"/>
  <c r="E357" i="57"/>
  <c r="E339" i="57"/>
  <c r="E337" i="57"/>
  <c r="E326" i="57"/>
  <c r="E324" i="57"/>
  <c r="E321" i="57"/>
  <c r="E313" i="57"/>
  <c r="E310" i="57"/>
  <c r="E307" i="57"/>
  <c r="E291" i="57"/>
  <c r="E284" i="57" s="1"/>
  <c r="E282" i="57"/>
  <c r="E276" i="57"/>
  <c r="E267" i="57"/>
  <c r="E265" i="57"/>
  <c r="E260" i="57"/>
  <c r="E246" i="57"/>
  <c r="E242" i="57"/>
  <c r="E240" i="57"/>
  <c r="E237" i="57"/>
  <c r="E234" i="57"/>
  <c r="E225" i="57"/>
  <c r="E216" i="57"/>
  <c r="E207" i="57"/>
  <c r="E197" i="57"/>
  <c r="E190" i="57"/>
  <c r="E178" i="57"/>
  <c r="E172" i="57"/>
  <c r="E157" i="57"/>
  <c r="E137" i="57"/>
  <c r="E111" i="57"/>
  <c r="D39" i="68" s="1"/>
  <c r="E93" i="57"/>
  <c r="E86" i="57"/>
  <c r="D36" i="68" s="1"/>
  <c r="E79" i="57"/>
  <c r="D35" i="68" s="1"/>
  <c r="E71" i="57"/>
  <c r="D34" i="68" s="1"/>
  <c r="E69" i="57"/>
  <c r="E67" i="57"/>
  <c r="E63" i="57"/>
  <c r="E61" i="57"/>
  <c r="E57" i="57"/>
  <c r="D21" i="68"/>
  <c r="D16" i="68"/>
  <c r="E29" i="57"/>
  <c r="E28" i="57" s="1"/>
  <c r="E37" i="70"/>
  <c r="D37" i="70"/>
  <c r="C37" i="70"/>
  <c r="B37" i="70"/>
  <c r="E29" i="70"/>
  <c r="D29" i="70"/>
  <c r="C29" i="70"/>
  <c r="E22" i="70"/>
  <c r="D22" i="70"/>
  <c r="C22" i="70"/>
  <c r="E8" i="70"/>
  <c r="E32" i="70" s="1"/>
  <c r="D8" i="70"/>
  <c r="D32" i="70" s="1"/>
  <c r="C8" i="70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63" i="68"/>
  <c r="D62" i="68"/>
  <c r="D61" i="68"/>
  <c r="D60" i="68"/>
  <c r="D59" i="68"/>
  <c r="D58" i="68"/>
  <c r="I510" i="57"/>
  <c r="D48" i="64" s="1"/>
  <c r="I511" i="57"/>
  <c r="D50" i="64" s="1"/>
  <c r="E454" i="57" l="1"/>
  <c r="I454" i="57" s="1"/>
  <c r="D32" i="73"/>
  <c r="I490" i="57"/>
  <c r="D30" i="64"/>
  <c r="D10" i="62"/>
  <c r="I487" i="57"/>
  <c r="D29" i="64"/>
  <c r="D9" i="62"/>
  <c r="E542" i="57"/>
  <c r="E541" i="57" s="1"/>
  <c r="E493" i="57"/>
  <c r="E31" i="57"/>
  <c r="D19" i="68" s="1"/>
  <c r="E535" i="57"/>
  <c r="E525" i="57"/>
  <c r="D27" i="62"/>
  <c r="D29" i="62"/>
  <c r="E486" i="57"/>
  <c r="E60" i="57"/>
  <c r="E423" i="57"/>
  <c r="I423" i="57" s="1"/>
  <c r="E306" i="57"/>
  <c r="E305" i="57" s="1"/>
  <c r="I305" i="57" s="1"/>
  <c r="E245" i="57"/>
  <c r="E66" i="57"/>
  <c r="E17" i="57"/>
  <c r="C32" i="70"/>
  <c r="E111" i="65" l="1"/>
  <c r="D114" i="68"/>
  <c r="E110" i="65"/>
  <c r="D113" i="68"/>
  <c r="D112" i="68" l="1"/>
  <c r="D108" i="68"/>
  <c r="D104" i="68"/>
  <c r="E85" i="65"/>
  <c r="E84" i="65"/>
  <c r="E83" i="65"/>
  <c r="E82" i="65"/>
  <c r="E81" i="65"/>
  <c r="E80" i="65"/>
  <c r="E79" i="65"/>
  <c r="E78" i="65"/>
  <c r="E77" i="65"/>
  <c r="E76" i="65"/>
  <c r="E75" i="65"/>
  <c r="E74" i="65"/>
  <c r="E73" i="65"/>
  <c r="E72" i="65"/>
  <c r="E56" i="65"/>
  <c r="E55" i="65"/>
  <c r="E54" i="65"/>
  <c r="E53" i="65"/>
  <c r="E52" i="65"/>
  <c r="E51" i="65"/>
  <c r="C24" i="64"/>
  <c r="B24" i="64"/>
  <c r="B24" i="63"/>
  <c r="I551" i="57"/>
  <c r="D41" i="62" s="1"/>
  <c r="I549" i="57"/>
  <c r="D23" i="64" s="1"/>
  <c r="I548" i="57"/>
  <c r="D22" i="64" s="1"/>
  <c r="I546" i="57"/>
  <c r="D38" i="62" s="1"/>
  <c r="I545" i="57"/>
  <c r="D20" i="64" s="1"/>
  <c r="I544" i="57"/>
  <c r="D19" i="64" s="1"/>
  <c r="E532" i="57"/>
  <c r="E531" i="57" s="1"/>
  <c r="I529" i="57"/>
  <c r="I524" i="57"/>
  <c r="I522" i="57"/>
  <c r="I521" i="57"/>
  <c r="I509" i="57"/>
  <c r="D26" i="62" s="1"/>
  <c r="I508" i="57"/>
  <c r="I507" i="57"/>
  <c r="I506" i="57"/>
  <c r="I505" i="57"/>
  <c r="D22" i="62" s="1"/>
  <c r="I504" i="57"/>
  <c r="I503" i="57"/>
  <c r="D18" i="62" s="1"/>
  <c r="I502" i="57"/>
  <c r="I501" i="57"/>
  <c r="I500" i="57"/>
  <c r="I499" i="57"/>
  <c r="D12" i="62" s="1"/>
  <c r="I498" i="57"/>
  <c r="D11" i="62" s="1"/>
  <c r="D125" i="68"/>
  <c r="E24" i="73" s="1"/>
  <c r="I496" i="57"/>
  <c r="I495" i="57"/>
  <c r="E464" i="57"/>
  <c r="E462" i="57" s="1"/>
  <c r="E461" i="57" s="1"/>
  <c r="D111" i="68"/>
  <c r="D110" i="68"/>
  <c r="D109" i="68"/>
  <c r="D106" i="68"/>
  <c r="D105" i="68"/>
  <c r="E385" i="57"/>
  <c r="E383" i="57"/>
  <c r="E379" i="57"/>
  <c r="E329" i="57"/>
  <c r="E180" i="57"/>
  <c r="E92" i="57" s="1"/>
  <c r="E65" i="57" s="1"/>
  <c r="I65" i="57" s="1"/>
  <c r="E29" i="65"/>
  <c r="E28" i="65"/>
  <c r="E27" i="65"/>
  <c r="E14" i="57"/>
  <c r="D14" i="68" s="1"/>
  <c r="E11" i="57"/>
  <c r="E10" i="57" l="1"/>
  <c r="E9" i="57" s="1"/>
  <c r="I9" i="57" s="1"/>
  <c r="D54" i="64"/>
  <c r="D32" i="62"/>
  <c r="D53" i="64"/>
  <c r="D31" i="62"/>
  <c r="D42" i="64"/>
  <c r="D21" i="62"/>
  <c r="D44" i="64"/>
  <c r="D23" i="62"/>
  <c r="D45" i="64"/>
  <c r="D24" i="62"/>
  <c r="D46" i="64"/>
  <c r="D25" i="62"/>
  <c r="D33" i="64"/>
  <c r="D13" i="62"/>
  <c r="D36" i="64"/>
  <c r="D16" i="62"/>
  <c r="D37" i="64"/>
  <c r="D17" i="62"/>
  <c r="D52" i="64"/>
  <c r="D30" i="62"/>
  <c r="D49" i="64"/>
  <c r="D28" i="62"/>
  <c r="E460" i="57"/>
  <c r="I461" i="57"/>
  <c r="E373" i="57"/>
  <c r="B24" i="70"/>
  <c r="E129" i="65"/>
  <c r="D142" i="68"/>
  <c r="D141" i="68"/>
  <c r="D140" i="68"/>
  <c r="E123" i="65"/>
  <c r="D136" i="68"/>
  <c r="D134" i="68"/>
  <c r="I527" i="57"/>
  <c r="D133" i="68"/>
  <c r="E18" i="73" s="1"/>
  <c r="D131" i="68"/>
  <c r="B14" i="63"/>
  <c r="D127" i="68"/>
  <c r="E25" i="73" s="1"/>
  <c r="I514" i="57"/>
  <c r="D19" i="62" s="1"/>
  <c r="D126" i="68"/>
  <c r="E17" i="73" s="1"/>
  <c r="D124" i="68"/>
  <c r="E19" i="73" s="1"/>
  <c r="D121" i="68"/>
  <c r="D120" i="68"/>
  <c r="D119" i="68"/>
  <c r="D118" i="68"/>
  <c r="D97" i="68"/>
  <c r="E93" i="65"/>
  <c r="E92" i="65"/>
  <c r="E91" i="65"/>
  <c r="E90" i="65"/>
  <c r="D95" i="68"/>
  <c r="D94" i="68"/>
  <c r="E86" i="65"/>
  <c r="D93" i="68"/>
  <c r="D76" i="68"/>
  <c r="D75" i="68"/>
  <c r="E67" i="65"/>
  <c r="D74" i="68"/>
  <c r="D72" i="68"/>
  <c r="D67" i="68"/>
  <c r="E61" i="65"/>
  <c r="D68" i="68"/>
  <c r="D69" i="68"/>
  <c r="D70" i="68"/>
  <c r="D71" i="68"/>
  <c r="D64" i="68"/>
  <c r="E50" i="65"/>
  <c r="D57" i="68"/>
  <c r="D56" i="68"/>
  <c r="D55" i="68"/>
  <c r="D53" i="68"/>
  <c r="D52" i="68"/>
  <c r="E44" i="65"/>
  <c r="D51" i="68"/>
  <c r="E43" i="65"/>
  <c r="D50" i="68"/>
  <c r="D49" i="68"/>
  <c r="D48" i="68"/>
  <c r="D47" i="68"/>
  <c r="D46" i="68"/>
  <c r="D45" i="68"/>
  <c r="E37" i="65"/>
  <c r="D44" i="68"/>
  <c r="E36" i="65"/>
  <c r="D43" i="68"/>
  <c r="E35" i="65"/>
  <c r="D42" i="68"/>
  <c r="D41" i="68"/>
  <c r="E33" i="65"/>
  <c r="D40" i="68"/>
  <c r="D38" i="68"/>
  <c r="E26" i="65"/>
  <c r="D33" i="68"/>
  <c r="D32" i="68"/>
  <c r="D29" i="68"/>
  <c r="D28" i="68"/>
  <c r="D25" i="68"/>
  <c r="D18" i="68"/>
  <c r="D15" i="68"/>
  <c r="E12" i="65"/>
  <c r="E11" i="65"/>
  <c r="D13" i="68"/>
  <c r="D123" i="68"/>
  <c r="E105" i="65"/>
  <c r="E101" i="65"/>
  <c r="E109" i="65"/>
  <c r="D8" i="62"/>
  <c r="D24" i="64"/>
  <c r="E412" i="57"/>
  <c r="E22" i="65"/>
  <c r="E45" i="65"/>
  <c r="E62" i="65"/>
  <c r="D31" i="64"/>
  <c r="E46" i="65"/>
  <c r="E63" i="65"/>
  <c r="D38" i="64"/>
  <c r="E65" i="65"/>
  <c r="E87" i="65"/>
  <c r="E68" i="65"/>
  <c r="E88" i="65"/>
  <c r="D40" i="62"/>
  <c r="E108" i="65"/>
  <c r="E118" i="65"/>
  <c r="E21" i="65"/>
  <c r="E64" i="65"/>
  <c r="E128" i="65"/>
  <c r="D39" i="62"/>
  <c r="D21" i="64"/>
  <c r="D37" i="62"/>
  <c r="D36" i="62"/>
  <c r="E127" i="65"/>
  <c r="E534" i="57"/>
  <c r="B13" i="63"/>
  <c r="E117" i="65"/>
  <c r="D47" i="64"/>
  <c r="D43" i="64"/>
  <c r="D32" i="64"/>
  <c r="E107" i="65"/>
  <c r="E106" i="65"/>
  <c r="E103" i="65"/>
  <c r="E102" i="65"/>
  <c r="E95" i="65"/>
  <c r="E94" i="65"/>
  <c r="E69" i="65"/>
  <c r="E60" i="65"/>
  <c r="E57" i="65"/>
  <c r="E49" i="65"/>
  <c r="E48" i="65"/>
  <c r="E42" i="65"/>
  <c r="E41" i="65"/>
  <c r="E40" i="65"/>
  <c r="E39" i="65"/>
  <c r="E38" i="65"/>
  <c r="E34" i="65"/>
  <c r="E32" i="65"/>
  <c r="E31" i="65"/>
  <c r="E25" i="65"/>
  <c r="E18" i="65"/>
  <c r="E17" i="65"/>
  <c r="E15" i="65"/>
  <c r="E16" i="65"/>
  <c r="E13" i="65"/>
  <c r="E14" i="65"/>
  <c r="D117" i="68"/>
  <c r="E16" i="73" s="1"/>
  <c r="D139" i="68"/>
  <c r="D132" i="68"/>
  <c r="D31" i="68"/>
  <c r="D27" i="68"/>
  <c r="E11" i="73" s="1"/>
  <c r="D66" i="68"/>
  <c r="E519" i="57"/>
  <c r="F62" i="64" l="1"/>
  <c r="F46" i="62"/>
  <c r="F45" i="62"/>
  <c r="F61" i="64"/>
  <c r="D12" i="68"/>
  <c r="E26" i="73"/>
  <c r="E342" i="57"/>
  <c r="D39" i="64"/>
  <c r="B18" i="70"/>
  <c r="D9" i="64"/>
  <c r="D34" i="62"/>
  <c r="D8" i="64"/>
  <c r="D96" i="68"/>
  <c r="D137" i="68"/>
  <c r="E530" i="57"/>
  <c r="B26" i="70"/>
  <c r="D129" i="68"/>
  <c r="E518" i="57"/>
  <c r="E459" i="57" s="1"/>
  <c r="B25" i="70"/>
  <c r="B17" i="70"/>
  <c r="B19" i="70"/>
  <c r="B16" i="70"/>
  <c r="D103" i="68"/>
  <c r="I412" i="57"/>
  <c r="D7" i="62" s="1"/>
  <c r="B11" i="70"/>
  <c r="D122" i="68"/>
  <c r="E23" i="73" s="1"/>
  <c r="D107" i="68"/>
  <c r="D37" i="68"/>
  <c r="D54" i="68"/>
  <c r="D17" i="68"/>
  <c r="E104" i="65"/>
  <c r="E100" i="65"/>
  <c r="E411" i="57"/>
  <c r="E408" i="57" s="1"/>
  <c r="D27" i="64"/>
  <c r="D5" i="64"/>
  <c r="D138" i="68"/>
  <c r="E30" i="73" s="1"/>
  <c r="E29" i="73" s="1"/>
  <c r="E126" i="65"/>
  <c r="E124" i="65"/>
  <c r="E121" i="65"/>
  <c r="E120" i="65"/>
  <c r="E116" i="65"/>
  <c r="B12" i="63"/>
  <c r="B11" i="63"/>
  <c r="E115" i="65"/>
  <c r="D15" i="62"/>
  <c r="B10" i="63"/>
  <c r="E114" i="65"/>
  <c r="E89" i="65"/>
  <c r="D65" i="68"/>
  <c r="E13" i="73" s="1"/>
  <c r="E59" i="65"/>
  <c r="I245" i="57"/>
  <c r="D6" i="62" s="1"/>
  <c r="E47" i="65"/>
  <c r="E24" i="65"/>
  <c r="I60" i="57"/>
  <c r="E20" i="65"/>
  <c r="B5" i="63"/>
  <c r="D11" i="68"/>
  <c r="E9" i="73" s="1"/>
  <c r="E10" i="65"/>
  <c r="D116" i="68"/>
  <c r="E22" i="73" l="1"/>
  <c r="E341" i="57"/>
  <c r="E328" i="57" s="1"/>
  <c r="B8" i="63" s="1"/>
  <c r="D78" i="68"/>
  <c r="E71" i="65"/>
  <c r="D128" i="68"/>
  <c r="B30" i="70"/>
  <c r="B29" i="70" s="1"/>
  <c r="B23" i="70"/>
  <c r="B22" i="70" s="1"/>
  <c r="B13" i="70"/>
  <c r="B9" i="70"/>
  <c r="I530" i="57"/>
  <c r="D135" i="68"/>
  <c r="E20" i="73" s="1"/>
  <c r="D99" i="68"/>
  <c r="E15" i="73" s="1"/>
  <c r="D102" i="68"/>
  <c r="D30" i="68"/>
  <c r="E12" i="73" s="1"/>
  <c r="E30" i="65"/>
  <c r="D26" i="64"/>
  <c r="D6" i="64" s="1"/>
  <c r="E99" i="65"/>
  <c r="B16" i="63"/>
  <c r="E122" i="65"/>
  <c r="E125" i="65"/>
  <c r="B17" i="63"/>
  <c r="E119" i="65"/>
  <c r="B15" i="63"/>
  <c r="E113" i="65"/>
  <c r="D35" i="64"/>
  <c r="D7" i="64" s="1"/>
  <c r="B7" i="63"/>
  <c r="E58" i="65"/>
  <c r="D17" i="64"/>
  <c r="B4" i="63"/>
  <c r="E9" i="65"/>
  <c r="D115" i="68"/>
  <c r="D77" i="68" l="1"/>
  <c r="E70" i="65"/>
  <c r="E8" i="57"/>
  <c r="E7" i="57" s="1"/>
  <c r="B20" i="70"/>
  <c r="B15" i="70"/>
  <c r="B12" i="70"/>
  <c r="B9" i="63"/>
  <c r="E96" i="65"/>
  <c r="D73" i="68"/>
  <c r="E14" i="73" s="1"/>
  <c r="E8" i="73" s="1"/>
  <c r="E32" i="73" s="1"/>
  <c r="I328" i="57"/>
  <c r="D5" i="62" s="1"/>
  <c r="E42" i="62" s="1"/>
  <c r="E66" i="65"/>
  <c r="B6" i="63"/>
  <c r="E23" i="65"/>
  <c r="E112" i="65"/>
  <c r="D10" i="68" l="1"/>
  <c r="D7" i="68" s="1"/>
  <c r="B14" i="70"/>
  <c r="I7" i="57"/>
  <c r="D42" i="62" s="1"/>
  <c r="E44" i="62" s="1"/>
  <c r="D18" i="63"/>
  <c r="D16" i="64"/>
  <c r="F60" i="64" s="1"/>
  <c r="F63" i="64" s="1"/>
  <c r="F44" i="62"/>
  <c r="F47" i="62" s="1"/>
  <c r="D9" i="68"/>
  <c r="E8" i="65"/>
  <c r="E7" i="65" s="1"/>
  <c r="B8" i="70" l="1"/>
  <c r="B32" i="70" s="1"/>
  <c r="J7" i="57"/>
  <c r="D4" i="64"/>
  <c r="D10" i="64" s="1"/>
  <c r="D58" i="64"/>
  <c r="B18" i="63"/>
  <c r="D24" i="6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karla1</author>
    <author>Usuario</author>
  </authors>
  <commentList>
    <comment ref="D3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2% del valor catastral, valor de venta, el valor declarado por las partes &gt; el que sea más alto 
&gt; debería de ser &gt;  avalúo determinado por perito valuador autorizado por (son colegiados y debe haber registro)
</t>
        </r>
      </text>
    </comment>
    <comment ref="D6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
&gt; arrendamientos de locales comerciales mercado 
&gt; aspecto jurídico de los convenios para que no se maneje como arrendamiento.</t>
        </r>
      </text>
    </comment>
    <comment ref="D86" authorId="0" shapeId="0" xr:uid="{00000000-0006-0000-0000-000003000000}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cable.</t>
        </r>
      </text>
    </comment>
    <comment ref="D178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115 CPEUM - como se tiene constituido hasta 2014 es inconstitucional porque se aplica un 8% sobre el consumo de energía eléctrica y no es proporcional ni equitativo (principio de proporcionalidad).
</t>
        </r>
      </text>
    </comment>
    <comment ref="D265" authorId="1" shapeId="0" xr:uid="{00000000-0006-0000-0000-000005000000}">
      <text>
        <r>
          <rPr>
            <b/>
            <sz val="7"/>
            <color indexed="81"/>
            <rFont val="Tahoma"/>
            <family val="2"/>
          </rPr>
          <t>TRATAMIENTO DE AGUAS RESIDUALES</t>
        </r>
      </text>
    </comment>
    <comment ref="D268" authorId="1" shapeId="0" xr:uid="{00000000-0006-0000-0000-000006000000}">
      <text>
        <r>
          <rPr>
            <b/>
            <sz val="7"/>
            <color indexed="81"/>
            <rFont val="Tahoma"/>
            <family val="2"/>
          </rPr>
          <t>REQUISITO PARA FRACCIONAMIENTOS</t>
        </r>
      </text>
    </comment>
    <comment ref="D434" authorId="1" shapeId="0" xr:uid="{00000000-0006-0000-0000-000007000000}">
      <text>
        <r>
          <rPr>
            <sz val="8"/>
            <color indexed="81"/>
            <rFont val="Tahoma"/>
            <family val="2"/>
          </rPr>
          <t>REQUISITO PARA FRACCIONAMIENTOS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karla1</author>
  </authors>
  <commentList>
    <comment ref="D29" authorId="0" shapeId="0" xr:uid="{00000000-0006-0000-0700-000001000000}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</t>
        </r>
      </text>
    </comment>
  </commentList>
</comments>
</file>

<file path=xl/sharedStrings.xml><?xml version="1.0" encoding="utf-8"?>
<sst xmlns="http://schemas.openxmlformats.org/spreadsheetml/2006/main" count="2704" uniqueCount="1381">
  <si>
    <t>Municipio de _____________ Zacatecas</t>
  </si>
  <si>
    <t>Ingreso Estimado</t>
  </si>
  <si>
    <t>Total</t>
  </si>
  <si>
    <t>Impuestos</t>
  </si>
  <si>
    <t>Otros Impuestos</t>
  </si>
  <si>
    <t>Contribuciones de mejoras</t>
  </si>
  <si>
    <t>Derechos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</si>
  <si>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</si>
  <si>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</si>
  <si>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</si>
  <si>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</si>
  <si>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</si>
  <si>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</si>
  <si>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Subsidios y Subvenciones</t>
  </si>
  <si>
    <t>Ingresos derivados de Financiamientos</t>
  </si>
  <si>
    <t>Endeudamiento interno</t>
  </si>
  <si>
    <t>CUENTA</t>
  </si>
  <si>
    <t>NOMBRE</t>
  </si>
  <si>
    <t>4000</t>
  </si>
  <si>
    <t>INGRESOS Y OTROS BENEFICIOS</t>
  </si>
  <si>
    <t>4100</t>
  </si>
  <si>
    <t>INGRESOS DE GESTIÓN</t>
  </si>
  <si>
    <t>4110</t>
  </si>
  <si>
    <t>IMPUESTOS</t>
  </si>
  <si>
    <t>4111</t>
  </si>
  <si>
    <t>IMPUESTOS SOBRE LOS INGRESOS</t>
  </si>
  <si>
    <t>4111-01</t>
  </si>
  <si>
    <t>SOBRE JUEGOS PERMITIDOS</t>
  </si>
  <si>
    <t>4111-01-0001</t>
  </si>
  <si>
    <t>SORTEOS</t>
  </si>
  <si>
    <t>4111-01-0002</t>
  </si>
  <si>
    <t>4111-02</t>
  </si>
  <si>
    <t>4111-02-0001</t>
  </si>
  <si>
    <t>4112</t>
  </si>
  <si>
    <t>IMPUESTOS SOBRE EL PATRIMONIO</t>
  </si>
  <si>
    <t>4112-01</t>
  </si>
  <si>
    <t>PREDIAL</t>
  </si>
  <si>
    <t>4112-01-0001</t>
  </si>
  <si>
    <t>4112-01-0002</t>
  </si>
  <si>
    <t>4112-01-0003</t>
  </si>
  <si>
    <t>PREDIAL RUSTICO AÑO ACTUAL</t>
  </si>
  <si>
    <t>4112-01-0004</t>
  </si>
  <si>
    <t>4112-01-0005</t>
  </si>
  <si>
    <t>PLANTAS DE BENEFICIO Y ESTABLECIMIENTOS METALÚRGICOS</t>
  </si>
  <si>
    <t>4113</t>
  </si>
  <si>
    <t>IMPUESTOS SOBRE LA PRODUCCIÓN, EL CONSUMO Y LAS TRANSACCIONES</t>
  </si>
  <si>
    <t>4113-01</t>
  </si>
  <si>
    <t>SOBRE ADQUISICIONES DE BIENES INMUEBLES</t>
  </si>
  <si>
    <t>4113-01-0001</t>
  </si>
  <si>
    <t>4117</t>
  </si>
  <si>
    <t>ACCESORIOS DE IMPUESTOS</t>
  </si>
  <si>
    <t>4117-01</t>
  </si>
  <si>
    <t>RECARGOS</t>
  </si>
  <si>
    <t>4117-02</t>
  </si>
  <si>
    <t>4119</t>
  </si>
  <si>
    <t>OTROS IMPUESTOS</t>
  </si>
  <si>
    <t>ANUNCIOS Y PROPAGANDA</t>
  </si>
  <si>
    <t>ANUNCIOS PANORAMICOS</t>
  </si>
  <si>
    <t>ANUNCIOS FIJOS</t>
  </si>
  <si>
    <t>VOLANTES DE MANO</t>
  </si>
  <si>
    <t>VALLAS O MAMPARAS</t>
  </si>
  <si>
    <t>CARTELERAS</t>
  </si>
  <si>
    <t>SONIDO</t>
  </si>
  <si>
    <t>ANUNCIO LUMINOSO</t>
  </si>
  <si>
    <t>MANTA PUBLICITARIA</t>
  </si>
  <si>
    <t>4130</t>
  </si>
  <si>
    <t>CONTRIBUCIONES DE MEJORAS</t>
  </si>
  <si>
    <t>4131</t>
  </si>
  <si>
    <t>CONTRIBUCIONES DE MEJORAS POR OBRAS PÚBLICAS</t>
  </si>
  <si>
    <t>4131-01</t>
  </si>
  <si>
    <t>4140</t>
  </si>
  <si>
    <t>DERECHOS</t>
  </si>
  <si>
    <t>4141</t>
  </si>
  <si>
    <t>DERECHOS POR EL USO, GOCE, APROVECHAMIENTO O EXPLOTACIÓN DE BIENES DE DOMINIO PÚBLICO</t>
  </si>
  <si>
    <t>4141-01</t>
  </si>
  <si>
    <t>PLAZAS Y MERCADOS</t>
  </si>
  <si>
    <t>4141-01-0001</t>
  </si>
  <si>
    <t>USO DE SUELO</t>
  </si>
  <si>
    <t>4141-02</t>
  </si>
  <si>
    <t>ESPACIOS PARA SERVICIO DE CARGA Y DESCARGA</t>
  </si>
  <si>
    <t>4141-02-0001</t>
  </si>
  <si>
    <t>4143</t>
  </si>
  <si>
    <t>DERECHOS POR PRESTACIÓN DE SERVICIOS</t>
  </si>
  <si>
    <t>4143-01</t>
  </si>
  <si>
    <t>RASTROS Y SERVICIOS CONEXOS</t>
  </si>
  <si>
    <t>4143-01-0001</t>
  </si>
  <si>
    <t>USO DE CORRAL GANADO MAYOR</t>
  </si>
  <si>
    <t>4143-01-0002</t>
  </si>
  <si>
    <t>USO DE CORRAL OVICAPRINO</t>
  </si>
  <si>
    <t>4143-01-0003</t>
  </si>
  <si>
    <t>USO DE CORRAL PORCINO</t>
  </si>
  <si>
    <t>4143-01-0004</t>
  </si>
  <si>
    <t>MATANZA GANADO MAYOR</t>
  </si>
  <si>
    <t>4143-01-0005</t>
  </si>
  <si>
    <t>MATANZA OVICAPRINO</t>
  </si>
  <si>
    <t>4143-01-0006</t>
  </si>
  <si>
    <t>MATANZA PORCINO</t>
  </si>
  <si>
    <t>4143-01-0007</t>
  </si>
  <si>
    <t>TRANSPORTACION DE CARNE</t>
  </si>
  <si>
    <t>4143-01-0008</t>
  </si>
  <si>
    <t>4143-01-0009</t>
  </si>
  <si>
    <t>4143-01-0010</t>
  </si>
  <si>
    <t>4143-01-0011</t>
  </si>
  <si>
    <t>4143-01-0012</t>
  </si>
  <si>
    <t>4143-01-0013</t>
  </si>
  <si>
    <t>4143-01-0014</t>
  </si>
  <si>
    <t>4143-01-0015</t>
  </si>
  <si>
    <t>4143-01-0016</t>
  </si>
  <si>
    <t>MATANZA ASNAL</t>
  </si>
  <si>
    <t>4143-02</t>
  </si>
  <si>
    <t>REGISTRO CIVIL</t>
  </si>
  <si>
    <t>4143-02-0001</t>
  </si>
  <si>
    <t>4143-02-0002</t>
  </si>
  <si>
    <t>4143-02-0003</t>
  </si>
  <si>
    <t>4143-02-0004</t>
  </si>
  <si>
    <t>4143-02-0005</t>
  </si>
  <si>
    <t>SOLICITUD DE MATRIMONIO</t>
  </si>
  <si>
    <t>4143-02-0006</t>
  </si>
  <si>
    <t>4143-02-0007</t>
  </si>
  <si>
    <t>4143-02-0008</t>
  </si>
  <si>
    <t>4143-02-0009</t>
  </si>
  <si>
    <t>REGISTROS EXTEMPORANEOS</t>
  </si>
  <si>
    <t>4143-02-0010</t>
  </si>
  <si>
    <t>ASENTAMIENTO REGISTRO DE NACIMIENTO</t>
  </si>
  <si>
    <t>4143-02-0011</t>
  </si>
  <si>
    <t>4143-02-0012</t>
  </si>
  <si>
    <t>4143-02-0013</t>
  </si>
  <si>
    <t>CONSTANCIA DE NO REGISTRO</t>
  </si>
  <si>
    <t>4143-02-0014</t>
  </si>
  <si>
    <t>4143-03</t>
  </si>
  <si>
    <t>PANTEONES</t>
  </si>
  <si>
    <t>4143-03-0001</t>
  </si>
  <si>
    <t>4143-03-0002</t>
  </si>
  <si>
    <t>4143-03-0003</t>
  </si>
  <si>
    <t>4143-03-0004</t>
  </si>
  <si>
    <t>4143-03-0005</t>
  </si>
  <si>
    <t>4143-03-0006</t>
  </si>
  <si>
    <t>4143-03-0007</t>
  </si>
  <si>
    <t>4143-03-0008</t>
  </si>
  <si>
    <t>4143-03-0009</t>
  </si>
  <si>
    <t>4143-03-0010</t>
  </si>
  <si>
    <t>4143-03-0011</t>
  </si>
  <si>
    <t>4143-03-0012</t>
  </si>
  <si>
    <t>4143-03-0013</t>
  </si>
  <si>
    <t>4143-03-0014</t>
  </si>
  <si>
    <t>4143-03-0015</t>
  </si>
  <si>
    <t>4143-03-0016</t>
  </si>
  <si>
    <t>4143-03-0017</t>
  </si>
  <si>
    <t>4143-03-0018</t>
  </si>
  <si>
    <t>REINHUMACIONES</t>
  </si>
  <si>
    <t>SERVICIO FUERA DE HORARIO</t>
  </si>
  <si>
    <t>4143-04</t>
  </si>
  <si>
    <t>CERTIFICACIONES Y LEGALIZACIONES</t>
  </si>
  <si>
    <t>4143-04-0001</t>
  </si>
  <si>
    <t>4143-04-0002</t>
  </si>
  <si>
    <t>4143-04-0003</t>
  </si>
  <si>
    <t>4143-04-0004</t>
  </si>
  <si>
    <t>4143-04-0005</t>
  </si>
  <si>
    <t>4143-04-0006</t>
  </si>
  <si>
    <t>CERTIFICACION DE PLANOS</t>
  </si>
  <si>
    <t>4143-05</t>
  </si>
  <si>
    <t>4143-05-0001</t>
  </si>
  <si>
    <t>SERVICIO DE ASEO PUBLICO (SAP)</t>
  </si>
  <si>
    <t>4143-05-0002</t>
  </si>
  <si>
    <t>SERVICIO DE RECOLECCION DE BASURA (CONV)</t>
  </si>
  <si>
    <t>4143-05-0003</t>
  </si>
  <si>
    <t>SERVICIO DE LIMPIA CALLEJONEADAS</t>
  </si>
  <si>
    <t>4143-05-0004</t>
  </si>
  <si>
    <t>4143-06</t>
  </si>
  <si>
    <t>SERVICIO PUBLICO DE ALUMBRADO</t>
  </si>
  <si>
    <t>4143-06-0001</t>
  </si>
  <si>
    <t>4143-07</t>
  </si>
  <si>
    <t>SERVICIOS SOBRE BIENES INMUEBLES</t>
  </si>
  <si>
    <t>4143-07-0001</t>
  </si>
  <si>
    <t>4143-07-0002</t>
  </si>
  <si>
    <t>4143-07-0003</t>
  </si>
  <si>
    <t>ACTAS DE DESLINDE</t>
  </si>
  <si>
    <t>4143-07-0004</t>
  </si>
  <si>
    <t>4143-08</t>
  </si>
  <si>
    <t>DESARROLLO URBANO</t>
  </si>
  <si>
    <t>4143-08-0001</t>
  </si>
  <si>
    <t>4143-08-0002</t>
  </si>
  <si>
    <t>4143-08-0003</t>
  </si>
  <si>
    <t>4143-08-0004</t>
  </si>
  <si>
    <t>4143-08-0005</t>
  </si>
  <si>
    <t>4143-08-0006</t>
  </si>
  <si>
    <t>4143-09</t>
  </si>
  <si>
    <t>LICENCIAS DE CONSTRUCCION</t>
  </si>
  <si>
    <t>4143-09-0001</t>
  </si>
  <si>
    <t>4143-09-0002</t>
  </si>
  <si>
    <t>4143-09-0003</t>
  </si>
  <si>
    <t>CONSTANCIAS DE COMPATIBILIDAD URBANA</t>
  </si>
  <si>
    <t>4143-09-0004</t>
  </si>
  <si>
    <t>LICENCIA AMBIENTAL</t>
  </si>
  <si>
    <t>4143-09-0005</t>
  </si>
  <si>
    <t>4143-09-0006</t>
  </si>
  <si>
    <t>PERMISO PARA MOVIMIENTO DE ESCOMBRO</t>
  </si>
  <si>
    <t>4143-09-0007</t>
  </si>
  <si>
    <t>CONSTANCIA DE SEGURIDAD ESTRUCTURAL</t>
  </si>
  <si>
    <t>4143-09-0008</t>
  </si>
  <si>
    <t>4143-09-0009</t>
  </si>
  <si>
    <t>PERMISO PARA ROMPER PAVIMENTO</t>
  </si>
  <si>
    <t>4143-10</t>
  </si>
  <si>
    <t>BEBIDAS ALCOHOLICAS SUPERIOR A 10 GRADOS</t>
  </si>
  <si>
    <t>4143-10-0001</t>
  </si>
  <si>
    <t>4143-10-0002</t>
  </si>
  <si>
    <t>4143-10-0003</t>
  </si>
  <si>
    <t>4143-10-0004</t>
  </si>
  <si>
    <t>CAMBIO DE GIRO</t>
  </si>
  <si>
    <t>4143-10-0005</t>
  </si>
  <si>
    <t>CAMBIO DE DOMICILIO</t>
  </si>
  <si>
    <t>4143-10-0006</t>
  </si>
  <si>
    <t>PERMISO EVENTUAL</t>
  </si>
  <si>
    <t>4143-10-0007</t>
  </si>
  <si>
    <t>4143-10-0008</t>
  </si>
  <si>
    <t>4143-11</t>
  </si>
  <si>
    <t>4143-11-0001</t>
  </si>
  <si>
    <t>4143-11-0002</t>
  </si>
  <si>
    <t>4143-11-0003</t>
  </si>
  <si>
    <t>4143-11-0004</t>
  </si>
  <si>
    <t>4143-11-0005</t>
  </si>
  <si>
    <t>4143-11-0006</t>
  </si>
  <si>
    <t>4143-11-0007</t>
  </si>
  <si>
    <t>4143-11-0008</t>
  </si>
  <si>
    <t>4143-12</t>
  </si>
  <si>
    <t>BEBIDAS ALCOHOLICAS INFERIOR A 10 GRADOS</t>
  </si>
  <si>
    <t>4143-12-0001</t>
  </si>
  <si>
    <t>4143-12-0002</t>
  </si>
  <si>
    <t>4143-12-0003</t>
  </si>
  <si>
    <t>4143-12-0004</t>
  </si>
  <si>
    <t>4143-12-0005</t>
  </si>
  <si>
    <t>4143-12-0006</t>
  </si>
  <si>
    <t>4143-12-0007</t>
  </si>
  <si>
    <t>4143-12-0008</t>
  </si>
  <si>
    <t>4143-13</t>
  </si>
  <si>
    <t>4143-13-0001</t>
  </si>
  <si>
    <t>4143-14</t>
  </si>
  <si>
    <t>4143-14-0001</t>
  </si>
  <si>
    <t>4143-15</t>
  </si>
  <si>
    <t>CENTRO DE CONTROL CANINO</t>
  </si>
  <si>
    <t>4143-15-0001</t>
  </si>
  <si>
    <t>ESTERILIZACIONES</t>
  </si>
  <si>
    <t>DESPARASITACIONES</t>
  </si>
  <si>
    <t>CASTRACIONES</t>
  </si>
  <si>
    <t>CIRUGIAS</t>
  </si>
  <si>
    <t>SACRIFICIO</t>
  </si>
  <si>
    <t>CONSULTA VETERINARIA</t>
  </si>
  <si>
    <t>4143-16</t>
  </si>
  <si>
    <t>4143-16-0001</t>
  </si>
  <si>
    <t>4143-16-0002</t>
  </si>
  <si>
    <t>RECONEXIONES</t>
  </si>
  <si>
    <t>4143-17</t>
  </si>
  <si>
    <t>OTROS DERECHOS</t>
  </si>
  <si>
    <t>SERVICIOS DE SEGURIDAD</t>
  </si>
  <si>
    <t>PERMISOS PARA FESTEJOS</t>
  </si>
  <si>
    <t>SERVICIOS DE SEGURIDAD PARA FESTEJOS</t>
  </si>
  <si>
    <t>4144</t>
  </si>
  <si>
    <t>ACCESORIOS DE DERECHOS</t>
  </si>
  <si>
    <t>4144-01</t>
  </si>
  <si>
    <t>4149</t>
  </si>
  <si>
    <t>4150</t>
  </si>
  <si>
    <t>4151</t>
  </si>
  <si>
    <t>4151-01</t>
  </si>
  <si>
    <t>4151-02</t>
  </si>
  <si>
    <t>SANITARIOS</t>
  </si>
  <si>
    <t>ESTACIONAMIENTOS</t>
  </si>
  <si>
    <t>PLATICAS PRENUPCIALES</t>
  </si>
  <si>
    <t>4160</t>
  </si>
  <si>
    <t>INCENTIVOS DERIVADOS DE LA COLABORACIÓN FISCAL</t>
  </si>
  <si>
    <t>GASTOS DE COBRANZA</t>
  </si>
  <si>
    <t>4162</t>
  </si>
  <si>
    <t>MULTAS</t>
  </si>
  <si>
    <t>4162-01</t>
  </si>
  <si>
    <t>4162-02</t>
  </si>
  <si>
    <t>4162-03</t>
  </si>
  <si>
    <t>4162-04</t>
  </si>
  <si>
    <t>INFRACCIONES AL BANDO DE POLICÍA Y BUEN GOBIERNO</t>
  </si>
  <si>
    <t>4162-05</t>
  </si>
  <si>
    <t>POR VIOLAR REGLAMENTOS MUNICIPALES</t>
  </si>
  <si>
    <t>MULTAS PROCEDIMIENTOS LEGALES</t>
  </si>
  <si>
    <t>INDEMNIZACIONES</t>
  </si>
  <si>
    <t>REINTEGROS</t>
  </si>
  <si>
    <t>4166</t>
  </si>
  <si>
    <t>4169</t>
  </si>
  <si>
    <t>OTROS APROVECHAMIENTOS</t>
  </si>
  <si>
    <t>INGRESOS POR FESTIVIDAD</t>
  </si>
  <si>
    <t>FIERRO DE HERRAR</t>
  </si>
  <si>
    <t>4170</t>
  </si>
  <si>
    <t>4173</t>
  </si>
  <si>
    <t>CONSUMO TASA 0%</t>
  </si>
  <si>
    <t>CONSUMO TASA 16%</t>
  </si>
  <si>
    <t>4200</t>
  </si>
  <si>
    <t>4210</t>
  </si>
  <si>
    <t>4211</t>
  </si>
  <si>
    <t>PARTICIPACIONES</t>
  </si>
  <si>
    <t>4211-01</t>
  </si>
  <si>
    <t>4211-02</t>
  </si>
  <si>
    <t>4212</t>
  </si>
  <si>
    <t>4212-01</t>
  </si>
  <si>
    <t>FONDO DE INFRAESTRUCTURA SOCIAL MUNICIPAL (FIII)</t>
  </si>
  <si>
    <t>4212-02</t>
  </si>
  <si>
    <t>4213</t>
  </si>
  <si>
    <t>CONVENIOS</t>
  </si>
  <si>
    <t>4213-08</t>
  </si>
  <si>
    <t>4213-10</t>
  </si>
  <si>
    <t>4213-14</t>
  </si>
  <si>
    <t>4220</t>
  </si>
  <si>
    <t>4221</t>
  </si>
  <si>
    <t>4221-01</t>
  </si>
  <si>
    <t>4223</t>
  </si>
  <si>
    <t>SUBSIDIOS Y SUBVENCIONES</t>
  </si>
  <si>
    <t>4300</t>
  </si>
  <si>
    <t>OTROS INGRESOS Y BENEFICIOS</t>
  </si>
  <si>
    <t>4390</t>
  </si>
  <si>
    <t>OTROS INGRESOS Y BENEFICIOS VARIOS</t>
  </si>
  <si>
    <t>4399</t>
  </si>
  <si>
    <t>01-9999</t>
  </si>
  <si>
    <t>IMPORTE</t>
  </si>
  <si>
    <t>CRI</t>
  </si>
  <si>
    <t xml:space="preserve">RUBRO / TIPO </t>
  </si>
  <si>
    <t>RUBRO / TIPO / CLASE / CONCEPTO</t>
  </si>
  <si>
    <t>Plan de Cuentas</t>
  </si>
  <si>
    <t>CUENTAS DE RESULTADOS</t>
  </si>
  <si>
    <t>CONCEPTO</t>
  </si>
  <si>
    <t>A</t>
  </si>
  <si>
    <t>R</t>
  </si>
  <si>
    <t>TEATRO</t>
  </si>
  <si>
    <t>4111-02-0002</t>
  </si>
  <si>
    <t>CIRCO</t>
  </si>
  <si>
    <t>PREDIAL URBANO AÑOS ANTERIORES (REZAGO)</t>
  </si>
  <si>
    <t>PREDIAL RUSTICO AÑOS ANTERIORES (REZAGO)</t>
  </si>
  <si>
    <t xml:space="preserve">ACTUALIZACIONES </t>
  </si>
  <si>
    <t>MULTAS FISCALES</t>
  </si>
  <si>
    <t>N/A</t>
  </si>
  <si>
    <t>CONTRIBUCIONES DE MEJORA</t>
  </si>
  <si>
    <t>4141-03-0001</t>
  </si>
  <si>
    <t>USO DE TERRENO A PERPETUIDAD MENORES SIN GAVETA</t>
  </si>
  <si>
    <t>USO DE TERRENO A PERPETUIDAD MENORES CON GAVETA</t>
  </si>
  <si>
    <t>4141-03-0003</t>
  </si>
  <si>
    <t>USO DE TERRENO A PERPETUIDAD ADULTOS SIN GAVETA</t>
  </si>
  <si>
    <t>USO DE TERRENO A PERPETUIDAD ADULTOS CON GAVETA</t>
  </si>
  <si>
    <t>USO DE TERRENO A PERPETUIDAD  COMUNIDAD RURAL</t>
  </si>
  <si>
    <t>4141-04-0001</t>
  </si>
  <si>
    <t>USO DE CORRAL EQUINO</t>
  </si>
  <si>
    <t>4141-04-0005</t>
  </si>
  <si>
    <t>USO DE CORRAL ASNAL</t>
  </si>
  <si>
    <t>4141-04-0006</t>
  </si>
  <si>
    <t xml:space="preserve">USO DE CORRAL AVES </t>
  </si>
  <si>
    <t>4141-05</t>
  </si>
  <si>
    <t>CANALIZACIÓN DE INSTALACIONES EN LA VÍA PÚBLICA</t>
  </si>
  <si>
    <t>4141-05-0001</t>
  </si>
  <si>
    <t>CABLEADO SUBTERRÁNEO</t>
  </si>
  <si>
    <t>CABLEADO AÉREO</t>
  </si>
  <si>
    <t>4141-05-0003</t>
  </si>
  <si>
    <t>CASETAS TELEFÓNICAS</t>
  </si>
  <si>
    <t>4141-05-0004</t>
  </si>
  <si>
    <t>POSTES DE LUZ, TELEFONÍA Y CABLE</t>
  </si>
  <si>
    <t>4141-05-0005</t>
  </si>
  <si>
    <t>SUBESTACIONES, ANTENAS EMISORAS Y TRANSMISORAS DE SERV. DE TELECOMUNICACIONES</t>
  </si>
  <si>
    <t xml:space="preserve">MATANZA EQUINO </t>
  </si>
  <si>
    <t>INSCRIPCIÓN DE ACTAS RELATIVAS AL ESTADO CIVIL DE LAS PERSONAS</t>
  </si>
  <si>
    <t>4143-02-0015</t>
  </si>
  <si>
    <t>INHUMACIÓN A PERPETUIDAD MENORES SIN GAVETA</t>
  </si>
  <si>
    <t>INHUMACIÓN A PERPETUIDAD MENORES CON GAVETA</t>
  </si>
  <si>
    <t>INHUMACIÓN A PERPETUIDAD ADULTOS SIN GAVETA</t>
  </si>
  <si>
    <t>INHUMACIÓN A PERPETUIDAD ADULTOS CON GAVETA</t>
  </si>
  <si>
    <t>INHUMACIÓN A PERPETUIDAD  COMUNIDAD RURAL</t>
  </si>
  <si>
    <t>INHUMACIÓN  GAVETA VERTICAL MURAL</t>
  </si>
  <si>
    <t>INHUMACIÓN SOBRE FOSA SIN GAVETA PARA ADULTO</t>
  </si>
  <si>
    <t>INHUMACIÓN SOBRE FOSA CON GAVETA PARA ADULTO</t>
  </si>
  <si>
    <t>INHUMACIÓN  FOSA  TIERRA</t>
  </si>
  <si>
    <t>DEPOSITO DE CENIZAS  GAVETA</t>
  </si>
  <si>
    <t>DEPOSITO DE CENIZAS SIN GAVETA</t>
  </si>
  <si>
    <t>EXHUMACIÓN</t>
  </si>
  <si>
    <t xml:space="preserve">IDENTIFICACIÓN DE PERSONAS </t>
  </si>
  <si>
    <t xml:space="preserve">COPIAS CERTIFICADAS DE ACTAS DE CABILDO </t>
  </si>
  <si>
    <t>CONSTANCIA DE CARÁCTER ADMINISTRATIVO</t>
  </si>
  <si>
    <t>CONSTANCIA DE DOCUMENTOS DE ARCHIVOS MUNICIPALES</t>
  </si>
  <si>
    <t>CERTIFICACIÓN DE NO ADEUDO AL MUNICIPIO</t>
  </si>
  <si>
    <t>4143-04-0007</t>
  </si>
  <si>
    <t xml:space="preserve">CERTIFICACIÓN  EXPEDIDA POR PROTECCIÓN CIVIL </t>
  </si>
  <si>
    <t>4143-04-0008</t>
  </si>
  <si>
    <t xml:space="preserve">CERTIFICACIÓN  EXPEDIDA POR ECOLOGÍA Y MEDIO AMBIENTE </t>
  </si>
  <si>
    <t>4143-04-0009</t>
  </si>
  <si>
    <t xml:space="preserve">REPRODUCCIÓN DE INFORMACIÓN PÚBLICA </t>
  </si>
  <si>
    <t>4143-04-0010</t>
  </si>
  <si>
    <t>4143-04-0011</t>
  </si>
  <si>
    <t>SERVICIO DE LIMPIA, RECOLECCIÓN, TRASLADO, TRATAMIENTO  Y DISPOSICIÓN FINAL  DE RESIDUOS SÓLIDOS</t>
  </si>
  <si>
    <t>SERVICIO DE LIMPIA  EVENTOS SOCIALES Y CULTURALES</t>
  </si>
  <si>
    <t>4143-05-0005</t>
  </si>
  <si>
    <t>USO DE RELLENO SANITARIO</t>
  </si>
  <si>
    <t>LEVANTAMIENTO O DESLINDE TOPOGRÁFICO</t>
  </si>
  <si>
    <t>4143-07-0005</t>
  </si>
  <si>
    <t>4143-07-0006</t>
  </si>
  <si>
    <t>4143-07-0007</t>
  </si>
  <si>
    <t>4143-07-0008</t>
  </si>
  <si>
    <t xml:space="preserve">EXPEDICIÓN DE NÚMERO OFICIAL </t>
  </si>
  <si>
    <t>FUSIONES, SUBDIVISIONES Y DESMEMBRACION</t>
  </si>
  <si>
    <t>REGISTRO DE PROP.  CONDOMINIO</t>
  </si>
  <si>
    <t>AÑO POSTERIOR - RENOVACIÓN</t>
  </si>
  <si>
    <t>TRANSFERENCIA DE LICENCIA</t>
  </si>
  <si>
    <t>4143-13-0002</t>
  </si>
  <si>
    <t>INSCIPCIÓN  DE PROVEEDORES Y CONTRATISTAS</t>
  </si>
  <si>
    <t>4143-14-0002</t>
  </si>
  <si>
    <t>RENOVACIÓN  DE PROVEEDORES Y CONTRATISTAS</t>
  </si>
  <si>
    <t xml:space="preserve">PROTECCIÓN CIVIL </t>
  </si>
  <si>
    <t xml:space="preserve">VISITAS DE INSPECCIÓN Y VERIFICACIÓN </t>
  </si>
  <si>
    <t>ECOLOGÍA Y MEDIO AMBIENTE</t>
  </si>
  <si>
    <t>LICENCIAS DE IMPACTO AMBIENTAL</t>
  </si>
  <si>
    <t>ANUNCIOS  BARDAS Y FACHADAS</t>
  </si>
  <si>
    <t>ANUNCIOS  TRANSPORTES</t>
  </si>
  <si>
    <t>4144-02</t>
  </si>
  <si>
    <t>4144-03</t>
  </si>
  <si>
    <t>4149-01</t>
  </si>
  <si>
    <t>4149-02</t>
  </si>
  <si>
    <t xml:space="preserve">PERMISOS PARA CIERRE DE CALLE </t>
  </si>
  <si>
    <t>4149-03</t>
  </si>
  <si>
    <t>4149-04</t>
  </si>
  <si>
    <t>SEÑAL DE SANGRE</t>
  </si>
  <si>
    <t>4151-01-0001</t>
  </si>
  <si>
    <t>4151-01-0002</t>
  </si>
  <si>
    <t xml:space="preserve">ARRENDAMIENTO </t>
  </si>
  <si>
    <t>4151-02-0001</t>
  </si>
  <si>
    <t>ARRENDAMIENTO DE BIENES MUEBLES</t>
  </si>
  <si>
    <t>4151-02-0002</t>
  </si>
  <si>
    <t>ARRENDAMIENTO DE BIENES IMUEBLES</t>
  </si>
  <si>
    <t>USO DE BIENES</t>
  </si>
  <si>
    <t>MULTAS ADMINISTRATIVAS DERIVADAS DE IMPUESTOS</t>
  </si>
  <si>
    <t>ADMINISTRACIÓN DE MEDICAMENTOS</t>
  </si>
  <si>
    <t>4169-06</t>
  </si>
  <si>
    <t>SEGURIDAD PÚBLICA</t>
  </si>
  <si>
    <t>4171</t>
  </si>
  <si>
    <t xml:space="preserve">CUOTAS DE RECUPERACIÓN - SERVICIOS/CURSOS </t>
  </si>
  <si>
    <t>CURSOS DE ACTIVIDADES RECREATIVAS</t>
  </si>
  <si>
    <t>DESPENSAS</t>
  </si>
  <si>
    <t>CANASTAS</t>
  </si>
  <si>
    <t>DESAYUNOS</t>
  </si>
  <si>
    <t>RELACIONES EXTERIORES</t>
  </si>
  <si>
    <t>SUMINISTRO DE AGUA  PIPA</t>
  </si>
  <si>
    <t>CONVENIOS DE DESARROLLO SOCIAL</t>
  </si>
  <si>
    <t>TRANSFERENCIA POR SUBSIDIO MUNICIPAL</t>
  </si>
  <si>
    <t>01-9999-1</t>
  </si>
  <si>
    <t>BANCA DE DESARROLLO</t>
  </si>
  <si>
    <t>01-9999-1-1</t>
  </si>
  <si>
    <t>BANOBRAS</t>
  </si>
  <si>
    <t>01-9999-1-2</t>
  </si>
  <si>
    <t>01-9999-1-3</t>
  </si>
  <si>
    <t>01-9999-2</t>
  </si>
  <si>
    <t xml:space="preserve">BANCA COMERCIAL </t>
  </si>
  <si>
    <t>01-9999-2-1</t>
  </si>
  <si>
    <t xml:space="preserve">BANORTE </t>
  </si>
  <si>
    <t>01-9999-2-2</t>
  </si>
  <si>
    <t xml:space="preserve">INTERACCIONES </t>
  </si>
  <si>
    <t>&gt; SÓLO SI SON BIENES NO INVENTARIADOS ****ESTABA EN LA 4151****</t>
  </si>
  <si>
    <t>anteriormente considerados en 4161</t>
  </si>
  <si>
    <t>4117-03</t>
  </si>
  <si>
    <t>4141-03</t>
  </si>
  <si>
    <t>4141-03-0002</t>
  </si>
  <si>
    <t>4141-03-0004</t>
  </si>
  <si>
    <t>4141-03-0005</t>
  </si>
  <si>
    <t>4141-04</t>
  </si>
  <si>
    <t>4141-04-0002</t>
  </si>
  <si>
    <t>4141-04-0003</t>
  </si>
  <si>
    <t>4141-04-0004</t>
  </si>
  <si>
    <t>4141-05-0002</t>
  </si>
  <si>
    <t>BANSEFI</t>
  </si>
  <si>
    <t>NAFIN</t>
  </si>
  <si>
    <t xml:space="preserve"> SÓLO APLICA PARA SMAP </t>
  </si>
  <si>
    <t>CLAVE</t>
  </si>
  <si>
    <t xml:space="preserve">1. ESTE TOTAL SE DEBERÁ COTEJAR CON EL TOTAL DEL INGRESO PRESUPUESTADO </t>
  </si>
  <si>
    <t xml:space="preserve">2. CON LOS TOTALES POR CADA FUENTE DE FINANCIAMIENTO, DEBERÁ PRESUPUESTAR LA APLICACIÓN DEL GASTO EN SU PRESUPUESTO DE EGRESOS </t>
  </si>
  <si>
    <t>VENTA DE BIENES Y SERVICIOS DEL SISTEMA DE AGUA POTABLE</t>
  </si>
  <si>
    <t>TOTAL FUENTE DE FINANCIAMIENTO / INGRESO</t>
  </si>
  <si>
    <t xml:space="preserve">NOTA: DEBE PRESENTARSE DEBIDAMENTE SIGNADO Y SELLADO </t>
  </si>
  <si>
    <t>4151-03</t>
  </si>
  <si>
    <t>ALBERCA OLIMPICA</t>
  </si>
  <si>
    <t>COSTO ANUAL MENSUALIDADES</t>
  </si>
  <si>
    <t>CAMBIO DE HORARIO DE ALBERCA</t>
  </si>
  <si>
    <t>4151-03-0001</t>
  </si>
  <si>
    <t>4151-03-0002</t>
  </si>
  <si>
    <t>4151-03-0003</t>
  </si>
  <si>
    <t>4151-03-0004</t>
  </si>
  <si>
    <t>4151-03-0005</t>
  </si>
  <si>
    <t>4151-03-0006</t>
  </si>
  <si>
    <t>RECAUDACIÓN MUNICIPIO</t>
  </si>
  <si>
    <t>SERVICIO DE TRASLADO DE PERSONAS</t>
  </si>
  <si>
    <t>4213-30</t>
  </si>
  <si>
    <t>LEGISLATURA</t>
  </si>
  <si>
    <t xml:space="preserve">AUDITORÍA </t>
  </si>
  <si>
    <t>FORMATO</t>
  </si>
  <si>
    <t xml:space="preserve">LE SERVIRÁ PARA: </t>
  </si>
  <si>
    <r>
      <t xml:space="preserve">Este formato es el que </t>
    </r>
    <r>
      <rPr>
        <b/>
        <sz val="11"/>
        <color theme="1"/>
        <rFont val="Calibri"/>
        <family val="2"/>
        <scheme val="minor"/>
      </rPr>
      <t xml:space="preserve">debe ir en el artículo 2° de la Ley de Ingresos </t>
    </r>
    <r>
      <rPr>
        <u/>
        <sz val="11"/>
        <color theme="1"/>
        <rFont val="Calibri"/>
        <family val="2"/>
        <scheme val="minor"/>
      </rPr>
      <t>(puede copiar y pegar)</t>
    </r>
  </si>
  <si>
    <t>4213-31</t>
  </si>
  <si>
    <t>4143-04-0012</t>
  </si>
  <si>
    <t>CERTIFICACION INTERESTATAL</t>
  </si>
  <si>
    <t>4141-03-0006</t>
  </si>
  <si>
    <t>4141-03-0007</t>
  </si>
  <si>
    <t>REFRENDO DE USO DE TERRENO</t>
  </si>
  <si>
    <t>TRASLADO DE DERECHOS DE TERRENO</t>
  </si>
  <si>
    <t>LEGALIZACION DE FIRMAS POR JUEZ COMUNITARIO</t>
  </si>
  <si>
    <t>LEGALIZACION DE FIRMAS EN PLANO CATASTRAL</t>
  </si>
  <si>
    <t>4143-04-0013</t>
  </si>
  <si>
    <t>RENOVACIÓN DE FIERRO DE HERRAR</t>
  </si>
  <si>
    <t>MODIFICACIÓN DE FIERRO DE HERRAR</t>
  </si>
  <si>
    <t>4149-05</t>
  </si>
  <si>
    <t>4149-06</t>
  </si>
  <si>
    <t xml:space="preserve">SERVICIOS QUE BRINDA LA UBR - UNIDAD BÁSICA DE REHABILITACIÓN </t>
  </si>
  <si>
    <t>PROPAGANDA EN CASETAS TELEFÓNICAS</t>
  </si>
  <si>
    <t xml:space="preserve">CUOTAS DE RECUPERACIÓN – PROGRAMAS  DIF ESTATAL </t>
  </si>
  <si>
    <t>CUOTAS DE RECUPERACIÓN – PROGRAMA LICONSA</t>
  </si>
  <si>
    <t>SAMA - LUMINARIAS ECOLÓGICAS</t>
  </si>
  <si>
    <t>4213-32</t>
  </si>
  <si>
    <t xml:space="preserve">INSPECCIÓN DE PRODUCTOS CÁRNICOS </t>
  </si>
  <si>
    <t>4143-01-0017</t>
  </si>
  <si>
    <t>CERTIFICACIÓN EN FORMAS IMPRESAS P/ TRAMITES ADMVOS</t>
  </si>
  <si>
    <t>SINFRA - VIVIENDA</t>
  </si>
  <si>
    <t>SINFRA - CAMINOS</t>
  </si>
  <si>
    <t>PERIFONEO</t>
  </si>
  <si>
    <t xml:space="preserve">MARIANA TRINITARIA </t>
  </si>
  <si>
    <t>4213-36</t>
  </si>
  <si>
    <t>SERVICIO DE AGUA POTABLE</t>
  </si>
  <si>
    <t xml:space="preserve">CONTRATOS </t>
  </si>
  <si>
    <t>MEDIDORES</t>
  </si>
  <si>
    <t>VÁLVULAS</t>
  </si>
  <si>
    <t>MATERIAL DE INSTALACIÓN</t>
  </si>
  <si>
    <t>DERECHO DE INCORPORACIÓN A RED DE AGUA POTABLE</t>
  </si>
  <si>
    <t>DERECHO DE INCORPORACIÓN DE FRACCIONAMIENTOS A RED DE AGUA POTABLE</t>
  </si>
  <si>
    <t>CAMBIO DE NOMBRE DE CONTRATO</t>
  </si>
  <si>
    <t>BAJA TEMPORAL</t>
  </si>
  <si>
    <t>SERVICIO DE DRENAJE Y ALCANTARILLADO</t>
  </si>
  <si>
    <t>CUOTA POR DESCARGA</t>
  </si>
  <si>
    <t>DESASOLVE</t>
  </si>
  <si>
    <t>SANEAMIENTO</t>
  </si>
  <si>
    <t>CUOTA POR SANEAMIENTO</t>
  </si>
  <si>
    <t xml:space="preserve">OTROS </t>
  </si>
  <si>
    <t>FACTIBILIDAD DE SERVICIOS</t>
  </si>
  <si>
    <t>AGUA TRATADA</t>
  </si>
  <si>
    <t>EXTRACCIÓN</t>
  </si>
  <si>
    <t>CUOTA PARA MANTENIMIENTO DE RED</t>
  </si>
  <si>
    <t>CONSTANCIAS</t>
  </si>
  <si>
    <t>REPOSICIÓN DE RECIBO</t>
  </si>
  <si>
    <t>MULTAS ADMINISTRATIVAS</t>
  </si>
  <si>
    <t>GARRAFON</t>
  </si>
  <si>
    <t>AGUA EMBOTELLADA</t>
  </si>
  <si>
    <t>HIELO</t>
  </si>
  <si>
    <t>4143-17-01</t>
  </si>
  <si>
    <t>4143-17-01-01</t>
  </si>
  <si>
    <t>4143-17-01-02</t>
  </si>
  <si>
    <t>4143-17-01-03</t>
  </si>
  <si>
    <t>4143-17-01-04</t>
  </si>
  <si>
    <t>4143-17-01-05</t>
  </si>
  <si>
    <t>4143-17-01-06</t>
  </si>
  <si>
    <t>4143-17-01-07</t>
  </si>
  <si>
    <t>4143-17-01-08</t>
  </si>
  <si>
    <t>4143-17-01-09</t>
  </si>
  <si>
    <t>4143-17-01-10</t>
  </si>
  <si>
    <t>4143-17-01-11</t>
  </si>
  <si>
    <t>4143-17-02</t>
  </si>
  <si>
    <t>4143-17-03</t>
  </si>
  <si>
    <t>4143-17-03-01</t>
  </si>
  <si>
    <t>4143-17-02-01</t>
  </si>
  <si>
    <t>4143-17-02-02</t>
  </si>
  <si>
    <t>4143-17-02-03</t>
  </si>
  <si>
    <t>4143-17-04</t>
  </si>
  <si>
    <t>4143-17-04-01</t>
  </si>
  <si>
    <t>4143-17-04-02</t>
  </si>
  <si>
    <t>4143-17-04-03</t>
  </si>
  <si>
    <t>4143-17-04-04</t>
  </si>
  <si>
    <t>4143-17-04-05</t>
  </si>
  <si>
    <t>4143-17-04-06</t>
  </si>
  <si>
    <t>4143-17-04-08</t>
  </si>
  <si>
    <t>4143-17-04-10</t>
  </si>
  <si>
    <t>DONACIONES EN ESPECIE</t>
  </si>
  <si>
    <t>4169-07</t>
  </si>
  <si>
    <t>4169-05</t>
  </si>
  <si>
    <t>4149-07</t>
  </si>
  <si>
    <t>4211-03</t>
  </si>
  <si>
    <t xml:space="preserve">FONDO DEL IMPUESTO SOBRE LA RENTA </t>
  </si>
  <si>
    <t>ENAJENACIÓN DE BIENES PRIOPIEDAD DEL MUNICIPIO - INVENTARIADOS</t>
  </si>
  <si>
    <t>UTILIDAD POR VENTA DE BIENES MUEBLES</t>
  </si>
  <si>
    <t>UTILIDAD POR VENTA DE BIENES INMUEBLES</t>
  </si>
  <si>
    <t>4213-37</t>
  </si>
  <si>
    <t>CUOTA PARA PAGO DE DERECHOS DE EXTRACCIÓN</t>
  </si>
  <si>
    <t>4149-07-0001</t>
  </si>
  <si>
    <t>4149-07-0002</t>
  </si>
  <si>
    <t>4149-07-0003</t>
  </si>
  <si>
    <t>4149-07-0004</t>
  </si>
  <si>
    <t>4149-07-0005</t>
  </si>
  <si>
    <t>4149-07-0006</t>
  </si>
  <si>
    <t>4149-07-0007</t>
  </si>
  <si>
    <t>4149-07-0008</t>
  </si>
  <si>
    <t>4149-07-0009</t>
  </si>
  <si>
    <t>4149-07-0010</t>
  </si>
  <si>
    <t>4149-07-0011</t>
  </si>
  <si>
    <t>4149-07-0012</t>
  </si>
  <si>
    <t>4149-07-0013</t>
  </si>
  <si>
    <t>4169-08</t>
  </si>
  <si>
    <t xml:space="preserve">SERVICIOS MÉDICOS </t>
  </si>
  <si>
    <t>4143-02-0016</t>
  </si>
  <si>
    <t>73-01</t>
  </si>
  <si>
    <t>CUOTAS DE RECUPERACIÓN – COCINA POPULAR</t>
  </si>
  <si>
    <t>ALIMENTOS</t>
  </si>
  <si>
    <t xml:space="preserve">PLANTA PURIFICADORA - AGUA </t>
  </si>
  <si>
    <t>73-02</t>
  </si>
  <si>
    <t>CASA DE CULTURA - SERVICIOS/CURSOS</t>
  </si>
  <si>
    <t>4173-1-01</t>
  </si>
  <si>
    <t>AGUA POTABLE - VENTA DE BIENES</t>
  </si>
  <si>
    <t>4173-1-01-01</t>
  </si>
  <si>
    <t>4173-1-01-02</t>
  </si>
  <si>
    <t>4173-1-01-03</t>
  </si>
  <si>
    <t>4173-1-02</t>
  </si>
  <si>
    <t>DRENAJE Y ALCANTARILLADO - VENTA DE BIENES</t>
  </si>
  <si>
    <t>4173-1-02-01</t>
  </si>
  <si>
    <t>4173-1-03</t>
  </si>
  <si>
    <t>PLANTA PURIFICADORA - VENTA DE BIENES</t>
  </si>
  <si>
    <t>4173-1-03-01</t>
  </si>
  <si>
    <t>4173-1-03-02</t>
  </si>
  <si>
    <t>4173-2-01</t>
  </si>
  <si>
    <t>AGUA POTABLE - SERVICIOS</t>
  </si>
  <si>
    <t>4173-2-01-01</t>
  </si>
  <si>
    <t>4173-2-01-02</t>
  </si>
  <si>
    <t>4173-2-01-03</t>
  </si>
  <si>
    <t>4173-2-01-04</t>
  </si>
  <si>
    <t>4173-2-01-05</t>
  </si>
  <si>
    <t>4173-2-01-06</t>
  </si>
  <si>
    <t>4173-2-01-07</t>
  </si>
  <si>
    <t>4173-2-01-08</t>
  </si>
  <si>
    <t>4173-2-01-09</t>
  </si>
  <si>
    <t>4173-2-01-10</t>
  </si>
  <si>
    <t>4173-2-01-11</t>
  </si>
  <si>
    <t>4173-2-01-12</t>
  </si>
  <si>
    <t>4173-2-01-13</t>
  </si>
  <si>
    <t>4173-2-01-14</t>
  </si>
  <si>
    <t>4173-2-01-15</t>
  </si>
  <si>
    <t>4173-2-01-16</t>
  </si>
  <si>
    <t>4173-2-01-17</t>
  </si>
  <si>
    <t>4173-2-01-18</t>
  </si>
  <si>
    <t>4173-2-01-19</t>
  </si>
  <si>
    <t>4173-2-02</t>
  </si>
  <si>
    <t>DRENAJE Y ALCANTARILLADO - SERVICIOS</t>
  </si>
  <si>
    <t>4173-2-02-01</t>
  </si>
  <si>
    <t>4173-2-02-02</t>
  </si>
  <si>
    <t>4173-2-03</t>
  </si>
  <si>
    <t>SANEAMIENTO - SERVICIOS</t>
  </si>
  <si>
    <t>4173-2-03-01</t>
  </si>
  <si>
    <t>4173-2-04</t>
  </si>
  <si>
    <t>PLANTA PURIFICADORA - SERVICIOS</t>
  </si>
  <si>
    <t>4173-2-04-01</t>
  </si>
  <si>
    <t>*</t>
  </si>
  <si>
    <t>4221-02</t>
  </si>
  <si>
    <t xml:space="preserve">REINTEGRO DEL IMPUESTO SOBRE LA RENTA </t>
  </si>
  <si>
    <t xml:space="preserve">ESTA SÓLO APLICA PARA SMAP </t>
  </si>
  <si>
    <t>ESTA SÓLO APLICA PARA SMAP</t>
  </si>
  <si>
    <t xml:space="preserve">AGUA POTABLE </t>
  </si>
  <si>
    <t>FUENTE DE FINANCIAMIENTO</t>
  </si>
  <si>
    <t>PROGRAMA DE FORTALECIMIENTO A LA TRASVERSALIDAD DE LA PERSPECTIVA DE GENERO</t>
  </si>
  <si>
    <t>PRODDER (Programa de Devolución de Derechos - CNA)</t>
  </si>
  <si>
    <t>PROTAR  (Tratamiento de Aguas Residuales - CNA)</t>
  </si>
  <si>
    <t>FISE (Fondo de Aportaciones para la Infraestructura Social Estatal )</t>
  </si>
  <si>
    <t>SAMA -  AGUA Y ALCANTARILLADO</t>
  </si>
  <si>
    <t>PRODI (Programa de Desarrollo Integral - CNA)</t>
  </si>
  <si>
    <t>RECAUDACIÓN SISTEMA DE AGUA POTABLE</t>
  </si>
  <si>
    <t>4213-38</t>
  </si>
  <si>
    <t>4213-39</t>
  </si>
  <si>
    <t>SUBSIDIO DE LA TESORERIA MUNICIPAL AL SMAP</t>
  </si>
  <si>
    <t xml:space="preserve">TOTAL </t>
  </si>
  <si>
    <t xml:space="preserve">PRODUCTOS </t>
  </si>
  <si>
    <t xml:space="preserve">APROVECHAMIENTOS </t>
  </si>
  <si>
    <t>4173-2-01-20</t>
  </si>
  <si>
    <t>RECURSOS LIBRE DISPOSICIÓN</t>
  </si>
  <si>
    <t xml:space="preserve">RECURSOS ETIQUETADOS </t>
  </si>
  <si>
    <t>4173-1-03-03</t>
  </si>
  <si>
    <t>GARRAFONES</t>
  </si>
  <si>
    <t>4213-1</t>
  </si>
  <si>
    <t>CONVENIOS DE LIBRE DISPOSICIÓN</t>
  </si>
  <si>
    <t>4213-2</t>
  </si>
  <si>
    <t>CONVENIOS ETIQUETADOS</t>
  </si>
  <si>
    <t>4213-2-01</t>
  </si>
  <si>
    <t>4213-2-02</t>
  </si>
  <si>
    <t>4213-2-03</t>
  </si>
  <si>
    <t>4213-2-04</t>
  </si>
  <si>
    <t>4213-2-05</t>
  </si>
  <si>
    <t>4213-2-06</t>
  </si>
  <si>
    <t>4213-2-07</t>
  </si>
  <si>
    <t>4213-2-08</t>
  </si>
  <si>
    <t>4213-2-09</t>
  </si>
  <si>
    <t>4213-2-10</t>
  </si>
  <si>
    <t>4213-2-11</t>
  </si>
  <si>
    <t>4213-2-12</t>
  </si>
  <si>
    <t>4213-2-13</t>
  </si>
  <si>
    <t>SUBSIDIOS Y SUBVENCIONES DE LIBRE DISPOSICIÓN</t>
  </si>
  <si>
    <t>SUBSIDIOS Y SUBVENCIONES ETIQUETADOS</t>
  </si>
  <si>
    <t>4223-1</t>
  </si>
  <si>
    <t>4223-2</t>
  </si>
  <si>
    <t xml:space="preserve">FONDO DE FOMENTO MUNICIPAL </t>
  </si>
  <si>
    <t xml:space="preserve">IMPUESTO ESPECIAL SOBRE PRODUCCIÓN Y SERVICIOS </t>
  </si>
  <si>
    <t>FONDO DE ESTABILIZACIÓN DE LOS INGRESOS DE LAS ENTIDADES FEDERATIVAS  (FEIEF)</t>
  </si>
  <si>
    <t>4211-04</t>
  </si>
  <si>
    <t>TIPO DE CUENTA</t>
  </si>
  <si>
    <t xml:space="preserve">RECURSOS DERIVADOS DE FINANCIAMIENTO </t>
  </si>
  <si>
    <t>x</t>
  </si>
  <si>
    <t>INGRESOS DE LIBRE DISPOSICIÓN</t>
  </si>
  <si>
    <t>INGRESOS ETIQUETADOS</t>
  </si>
  <si>
    <t>INGRESOS DERIVADOS DE FINANCIAMIENTO</t>
  </si>
  <si>
    <t>01-9999-3</t>
  </si>
  <si>
    <t>01-9999-3-1</t>
  </si>
  <si>
    <t>GOBIERNO DEL ESTADO</t>
  </si>
  <si>
    <t xml:space="preserve">SEFIN </t>
  </si>
  <si>
    <t>4221-1</t>
  </si>
  <si>
    <t>4221-2</t>
  </si>
  <si>
    <t>4221-1-01</t>
  </si>
  <si>
    <t>4221-1-02</t>
  </si>
  <si>
    <t>TRANSFERENCIAS INTERNAS DE LIBRE DISPOSICIÓN</t>
  </si>
  <si>
    <t>TRANSFERENCIAS INTERNAS ETIQUETADAS</t>
  </si>
  <si>
    <t>4223-1-01</t>
  </si>
  <si>
    <t>4223-2-01</t>
  </si>
  <si>
    <t>SEFIN</t>
  </si>
  <si>
    <t>MANO DE OBRA DE INSTALACIÓN</t>
  </si>
  <si>
    <t>4143-17-02-04</t>
  </si>
  <si>
    <t>4143-17-01-12</t>
  </si>
  <si>
    <t>4173-2-01-21</t>
  </si>
  <si>
    <t>4173-2-02-03</t>
  </si>
  <si>
    <t>BRIGADAS RUALES DE INCENDIOS FORESTALES</t>
  </si>
  <si>
    <t>FONDO GENERAL</t>
  </si>
  <si>
    <t>IMPUESTO SOBRE AUTOMÓVILES NUEVOS</t>
  </si>
  <si>
    <t>9/11 DEL IEPS S/ VENTAS DE DIESEL Y GASOLINAS</t>
  </si>
  <si>
    <t>FONDO DE COMPENSACIÓN DEL ISAN</t>
  </si>
  <si>
    <t>MARIANA TRINITARIA</t>
  </si>
  <si>
    <t>4213-1-01</t>
  </si>
  <si>
    <t>4213-1-02</t>
  </si>
  <si>
    <t>4213-40</t>
  </si>
  <si>
    <t>4213-41</t>
  </si>
  <si>
    <t>4213-43</t>
  </si>
  <si>
    <t>PREDIAL URBANO AÑO ACTUAL</t>
  </si>
  <si>
    <t>FONDO DE FISCALIZACIÓN Y RECAUDACIÓN</t>
  </si>
  <si>
    <t>Proyecciones de Ingresos - LDF</t>
  </si>
  <si>
    <t>(PESOS)</t>
  </si>
  <si>
    <t>(CIFRAS NOMINALES)</t>
  </si>
  <si>
    <t>A.  Impuestos</t>
  </si>
  <si>
    <t>B.  Cuotas y Aportaciones de Seguridad Social</t>
  </si>
  <si>
    <t>C.  Contribuciones de Mejoras</t>
  </si>
  <si>
    <t>D.  Derechos</t>
  </si>
  <si>
    <t>E.  Productos</t>
  </si>
  <si>
    <t>F.  Aprovechamientos</t>
  </si>
  <si>
    <t>H.  Participaciones</t>
  </si>
  <si>
    <t>A.  Aportaciones</t>
  </si>
  <si>
    <t>B.  Convenios</t>
  </si>
  <si>
    <t>A. Ingresos Derivados de Financiamientos</t>
  </si>
  <si>
    <t>Datos Informativos</t>
  </si>
  <si>
    <t>3. Ingresos Derivados de Financiamiento (3 = 1 + 2)</t>
  </si>
  <si>
    <r>
      <t>3. </t>
    </r>
    <r>
      <rPr>
        <b/>
        <sz val="10"/>
        <color rgb="FF000000"/>
        <rFont val="Arial"/>
        <family val="2"/>
      </rPr>
      <t>Ingresos Derivados de Financiamientos (3=A)</t>
    </r>
  </si>
  <si>
    <r>
      <t>4. </t>
    </r>
    <r>
      <rPr>
        <b/>
        <sz val="10"/>
        <color rgb="FF000000"/>
        <rFont val="Arial"/>
        <family val="2"/>
      </rPr>
      <t>Total de Ingresos Proyectados (4=1+2+3)</t>
    </r>
  </si>
  <si>
    <t xml:space="preserve">Concepto </t>
  </si>
  <si>
    <t>1. Ingresos Derivados de Financiamientos con Fuente de Pago de Recursos de Libre Disposición</t>
  </si>
  <si>
    <t>2. Ingresos derivados de Financiamientos con Fuente de Pago de Transferencias Federales Etiquetadas</t>
  </si>
  <si>
    <t>Sobre Juegos Permitidos</t>
  </si>
  <si>
    <t>Predial</t>
  </si>
  <si>
    <t>Panteones</t>
  </si>
  <si>
    <t>Registro Civil</t>
  </si>
  <si>
    <t>Servicios Sobre Bienes Inmuebles</t>
  </si>
  <si>
    <t>Desarrollo Urbano</t>
  </si>
  <si>
    <t>Protección Civil</t>
  </si>
  <si>
    <t>Agua Potable</t>
  </si>
  <si>
    <t>Arrendamiento</t>
  </si>
  <si>
    <t>Multas</t>
  </si>
  <si>
    <t>Indemnizaciones</t>
  </si>
  <si>
    <t>Otros Aprovechamientos</t>
  </si>
  <si>
    <t>Seguridad Pública</t>
  </si>
  <si>
    <t>Endeudamiento Interno</t>
  </si>
  <si>
    <t>Banca Comercial</t>
  </si>
  <si>
    <t>Ingresos y Otros Beneficios</t>
  </si>
  <si>
    <t>Ingresos de Gestión</t>
  </si>
  <si>
    <t>Gobierno del Estado</t>
  </si>
  <si>
    <t>Impuestos Sobre los Ingresos</t>
  </si>
  <si>
    <t>Sobre Diversiones y Espectaculos Publicos</t>
  </si>
  <si>
    <t>Impuestos Sobre el Patrimonio</t>
  </si>
  <si>
    <t>Impuestos Sobre la Producción, el Consumo y las Transacciones</t>
  </si>
  <si>
    <t>Sobre Adquisiciones de Bienes Inmuebles</t>
  </si>
  <si>
    <t>Accesorios de Impuestos</t>
  </si>
  <si>
    <t>Contribuciones de Mejoras</t>
  </si>
  <si>
    <t>Derechos por el Uso, Goce, Aprovechamiento o Explotación de Bienes de Dominio Público</t>
  </si>
  <si>
    <t>Plazas y Mercados</t>
  </si>
  <si>
    <t>Espacios Para Servicio de Carga y Descarga</t>
  </si>
  <si>
    <t>Rastros y Servicios Conexos</t>
  </si>
  <si>
    <t>Canalización de Instalaciones en la Vía Pública</t>
  </si>
  <si>
    <t>Derechos por Prestación de Servicios</t>
  </si>
  <si>
    <t>Certificaciones y Legalizaciones</t>
  </si>
  <si>
    <t>Servicio de Limpia, Recolección, Traslado, Tratamiento  y Disposición Final  de Residuos Sólidos</t>
  </si>
  <si>
    <t>Licencias de Construccion</t>
  </si>
  <si>
    <t>Ecología y Medio Ambiente</t>
  </si>
  <si>
    <t>Accesorios de Derechos</t>
  </si>
  <si>
    <t>Uso de Bienes</t>
  </si>
  <si>
    <t>Centro de Control Canino</t>
  </si>
  <si>
    <t>Ingresos Derivados de Financiamientos</t>
  </si>
  <si>
    <t>Banca de Desarrollo</t>
  </si>
  <si>
    <t>Contribuciones de Mejoras por Obras Públicas</t>
  </si>
  <si>
    <t xml:space="preserve">TABLAS: Artículo 7 - Presupuesto de Egresos </t>
  </si>
  <si>
    <t xml:space="preserve">INGRESOS ESTIMADOS </t>
  </si>
  <si>
    <t xml:space="preserve">IMPORTE </t>
  </si>
  <si>
    <t>Remanentes Bancarios</t>
  </si>
  <si>
    <t>Indicar Importe de Remanentes aplicados en Presupuesto de Egresos</t>
  </si>
  <si>
    <t>Cotejar que este importe sea igual al de el Presupuesto de Egresos</t>
  </si>
  <si>
    <t xml:space="preserve">TABLA: Artículo 15 - Presupuesto de Egresos </t>
  </si>
  <si>
    <t>1. RECURSOS FISCALES</t>
  </si>
  <si>
    <t>2. FINANCIAMIENTOS INTERNOS</t>
  </si>
  <si>
    <t>4. INGRESOS PROPIOS</t>
  </si>
  <si>
    <t>5. RECURSOS FEDERALES</t>
  </si>
  <si>
    <t>6. RECURSOS ESTATALES</t>
  </si>
  <si>
    <t xml:space="preserve">TABLA: Anexo 1 - Presupuesto de Egresos </t>
  </si>
  <si>
    <t>TOTAL DE INGRESOS Y OTROS BENEFICIOS</t>
  </si>
  <si>
    <t>1.1.1</t>
  </si>
  <si>
    <t>1.1.2</t>
  </si>
  <si>
    <t>1.2.1</t>
  </si>
  <si>
    <t>1.3.1</t>
  </si>
  <si>
    <t>4.1.1</t>
  </si>
  <si>
    <t>4.1.2</t>
  </si>
  <si>
    <t>4.1.3</t>
  </si>
  <si>
    <t>4.1.4</t>
  </si>
  <si>
    <t>4.1.5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</si>
  <si>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</si>
  <si>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</si>
  <si>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</si>
  <si>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</si>
  <si>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</si>
  <si>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</si>
  <si>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</si>
  <si>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</si>
  <si>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</si>
  <si>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</si>
  <si>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</si>
  <si>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</si>
  <si>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</si>
  <si>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</si>
  <si>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</si>
  <si>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</si>
  <si>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</si>
  <si>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4.4.1</t>
  </si>
  <si>
    <t>4.4.2</t>
  </si>
  <si>
    <t>4.4.3</t>
  </si>
  <si>
    <t>4.4.4</t>
  </si>
  <si>
    <t>4.4.5</t>
  </si>
  <si>
    <t>4.4.6</t>
  </si>
  <si>
    <t>4.4.7</t>
  </si>
  <si>
    <t>5.1.1</t>
  </si>
  <si>
    <t>5.1.2</t>
  </si>
  <si>
    <t>5.1.3</t>
  </si>
  <si>
    <t>6.1.1</t>
  </si>
  <si>
    <t>6.1.2</t>
  </si>
  <si>
    <t>6.1.3</t>
  </si>
  <si>
    <t>APORTACIONES</t>
  </si>
  <si>
    <t>0.1.1</t>
  </si>
  <si>
    <t>0.1.2</t>
  </si>
  <si>
    <t>0.1.3</t>
  </si>
  <si>
    <t>BRIGADAS RURALES INCENDIOS FORESTALES</t>
  </si>
  <si>
    <t>IMPUESTOS NO COMPRENDIDOS EN LA LEY DE INGRESOS VIGENTE, CAUSADOS EN EJERCICIOS FISCALES ANTERIORES PENDIENTES DE LIQUIDACIÓN O PAGO</t>
  </si>
  <si>
    <t>4118-01</t>
  </si>
  <si>
    <t>4132-01</t>
  </si>
  <si>
    <t>DERECHOS NO COMPRENDIDOS EN LA LEY DE INGRESOS VIGENTE, CAUSADOS EN EJERCICIOS FISCALES ANTERIORES PENDIENTES DE LIQUIDACIÓN O PAGO</t>
  </si>
  <si>
    <t>4145-01</t>
  </si>
  <si>
    <t>DERECHOS 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</si>
  <si>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</si>
  <si>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4154-01</t>
  </si>
  <si>
    <t>APROVECHAMIENTOS NO COMPRENDIDOS EN LA LEY DE INGRESOS VIGENTE, CAUSADOS EN EJERCICIOS FISCALES ANTERIORES PENDIENTES DE LIQUIDACIÓN O PAGO</t>
  </si>
  <si>
    <t>4166-01</t>
  </si>
  <si>
    <t>ACCESORIOS DE APROVECHAMIENTOS</t>
  </si>
  <si>
    <t>4168-01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</si>
  <si>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</si>
  <si>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</si>
  <si>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</si>
  <si>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PARTICIPACIONES, APORTACIONES, CONVENIOS, INCENTIVOS DERIVADOS DE LA COLABORACIÓN FISCAL Y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</si>
  <si>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</si>
  <si>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 DE APORTACIONES PARA EL FORTALECIMINETO DE LOS MUNICIPIOS (F IV)</t>
  </si>
  <si>
    <t>4214-01</t>
  </si>
  <si>
    <t>FONDOS DISTINTOS DE APORTACIONES</t>
  </si>
  <si>
    <t>4215-01</t>
  </si>
  <si>
    <t>TRANSFERENCIAS, ASIGNACIONES, SUBSIDIOS Y SUBVENCIONES, Y PENSIONES Y JUBILACIONES</t>
  </si>
  <si>
    <t>TRANSFERENCIAS Y ASIGNACIONES</t>
  </si>
  <si>
    <t>Impuestos no comprendidos en la Ley de Ingresos vigente, causados en ejercicios fiscales anteriores pendientes de liquidación o pago</t>
  </si>
  <si>
    <t>Contribución de Mejoras no comprendidas en la Ley de Ingresos vigente, causados en ejercicios fiscales anteriores pendientes de liquidación o pago</t>
  </si>
  <si>
    <t>Derechos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</si>
  <si>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</si>
  <si>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Aprovechamientos no comprendidos en la Ley de Ingresos vigente, causados en ejercicios fiscales anteriores pendientes de liquidación o pago</t>
  </si>
  <si>
    <t>Accesorios de Aprovechamientos</t>
  </si>
  <si>
    <t>Ingresos por Venta de Bienes y Prestación de Servicios</t>
  </si>
  <si>
    <t>Ingresos por Venta de Bienes y Pretación de Servicios de Instituciones Públicas de Seguridad Social</t>
  </si>
  <si>
    <t>Ingresos por Venta de Bienes y Prestación de Servicios de Entidades Paraestatales y Fideicomisos no empresariales y no financieros</t>
  </si>
  <si>
    <t>Participaciones, Aportaciones, Convenios, Incentivos Derivados de la Colaboración Fiscal y Fondos distintos de Aportaciones</t>
  </si>
  <si>
    <t>Incentivos derivados de la Colaboración Fiscal</t>
  </si>
  <si>
    <t>Transferencias, Asignaciones, Subsidios y Subvenciones, y Pensiones y Jubilaciones</t>
  </si>
  <si>
    <t>Permisos para festejos</t>
  </si>
  <si>
    <t>Permisos para cierre de calle</t>
  </si>
  <si>
    <t>Fierro de herrar</t>
  </si>
  <si>
    <t>Renovación de fierro de herrar</t>
  </si>
  <si>
    <t>Modificación de fierro de herrar</t>
  </si>
  <si>
    <t>Señal de sangre</t>
  </si>
  <si>
    <t>Anuncios y Propaganda</t>
  </si>
  <si>
    <t>Participaciones , Aportaciones, Convenios, Incentivos derivados de la Colaboración Fiscal y Fondos Distintos de Aportaciones, Transferencias, Asignaciones, Subsidios y Subvenciones, y Pensiones y Jubilcaciones</t>
  </si>
  <si>
    <t>Bebidas Alcohol Etílico</t>
  </si>
  <si>
    <t>Bebidas Alcohólicas Superior a 10 Grados</t>
  </si>
  <si>
    <t>Bebidas Alcohólicas Inferior a 10 Grados</t>
  </si>
  <si>
    <t>Padrón de Proveedores y Contratistas</t>
  </si>
  <si>
    <t>Padrón Municipal de Comercio y Servicios</t>
  </si>
  <si>
    <t>Alberca Olímpica</t>
  </si>
  <si>
    <t>Ingresos por festividad</t>
  </si>
  <si>
    <t>Reintegros</t>
  </si>
  <si>
    <t>Relaciones Exteriores</t>
  </si>
  <si>
    <t>Ingresos por Venta de Bienes y Prestación de Servicios de Empresas Productivas del Estado</t>
  </si>
  <si>
    <t>Agua Potable-Venta de Bienes</t>
  </si>
  <si>
    <t>Drenaje y Alcantarillado-Venta de Bienes</t>
  </si>
  <si>
    <t>Planta Purificadora-Venta de Bienes</t>
  </si>
  <si>
    <t>Agua Potable-Servicios</t>
  </si>
  <si>
    <t>Drenaje y Alcantarillado-Servicios</t>
  </si>
  <si>
    <t>Saneamiento-Servicios</t>
  </si>
  <si>
    <t>Planta Purificadora-Servicios</t>
  </si>
  <si>
    <t>Transferencias y Asignaciones</t>
  </si>
  <si>
    <t>SOBRE DIVERSIONES Y ESPECTÁCULOS PÚBLICOS</t>
  </si>
  <si>
    <t>REFRIGERACIÓN GANADO MAYOR</t>
  </si>
  <si>
    <t>INTRODUCCIÓN GANADO MAYOR FUERA DE HORAS</t>
  </si>
  <si>
    <t>INTRODUCCIÓN PORCINO FUERA DE HORAS</t>
  </si>
  <si>
    <t>REFRIGERACIÓN PORCINO</t>
  </si>
  <si>
    <t>INTRODUCCIÓN MAYOR CARNE OTROS LUGARES</t>
  </si>
  <si>
    <t>INTRODUCCIÓN PORCINO CARNE OTROS LUGARES</t>
  </si>
  <si>
    <t>INCINERACIÓN CARNE GANADO MAYOR</t>
  </si>
  <si>
    <t>INCINERACIÓN CARNE GANADO MENOR</t>
  </si>
  <si>
    <t>USO DE BÁSCULA</t>
  </si>
  <si>
    <t>LAVADO DE VÍSCERAS</t>
  </si>
  <si>
    <t>ASENTAMIENTO ACTAS DE DEFUNCIÓN</t>
  </si>
  <si>
    <t>EXPEDICIÓN DE ACTAS DE NACIMIENTO</t>
  </si>
  <si>
    <t>EXPEDICIÓN DE ACTAS DE DEFUNCION</t>
  </si>
  <si>
    <t>EXPEDICIÓN DE ACTAS DE MATRIMONIO</t>
  </si>
  <si>
    <t>EXPEDICIÓN DE ACTAS DE DIVORCIO</t>
  </si>
  <si>
    <t>CELEBRACIÓN DE MATRIMONIO  EDIFICIO</t>
  </si>
  <si>
    <t>CELEBRACIÓN DE MATRIMONIO FUERA DE EDIFICIO</t>
  </si>
  <si>
    <t>ANOTACIÓN MARGINAL</t>
  </si>
  <si>
    <t>CORRECCIÓN DE DATOS POR ERRORES  ACTAS</t>
  </si>
  <si>
    <t>EXPEDICIÓN DE ACTAS INTERESTATALES</t>
  </si>
  <si>
    <t>INHUMACIÓN  GAVETA SENCILLA  ÁREA VERDE</t>
  </si>
  <si>
    <t>INHUMACIÓN  GAVETA DUPLEX  ÁREA VERDE</t>
  </si>
  <si>
    <t>INHUMACIÓN  CON GAVETA PARVULOS ÁREA VERDE</t>
  </si>
  <si>
    <t>INHUMACIÓN  CON GAVETA TAMAÑO EXTRAGRANDE ÁREA VERDE</t>
  </si>
  <si>
    <t>SERVICIO PÚBLICO DE ALUMBRADO</t>
  </si>
  <si>
    <t>SERVICIO PÚBLICO DE ALUMBRADO (DAP)</t>
  </si>
  <si>
    <t>ELABORACIÓN DE PLANOS</t>
  </si>
  <si>
    <t xml:space="preserve">AUTORIZACIÓN DE DIVISIONES Y FUSIONES DE PREDIOS </t>
  </si>
  <si>
    <t xml:space="preserve">AUTORIZACIÓN DE ALINEAMIENTOS </t>
  </si>
  <si>
    <t>ASIGNACIÓN DE CEDULA Y/O CLAVE CATASTRAL</t>
  </si>
  <si>
    <t>AVALÚOS</t>
  </si>
  <si>
    <t>LOTIFICACIÓN</t>
  </si>
  <si>
    <t>RELOTIFICACIÓN</t>
  </si>
  <si>
    <t>AUTORIZACIÓN DE FRACCIONAMIENTO</t>
  </si>
  <si>
    <t>TRAZO Y LOCALIZACIÓN DE TERRENO</t>
  </si>
  <si>
    <t>LICENCIAS DE CONSTRUCCIÓN</t>
  </si>
  <si>
    <t>PERMISOS PARA CONSTRUCCIÓN</t>
  </si>
  <si>
    <t>PRORROGA PARA TERMINACIÓN DE OBRA</t>
  </si>
  <si>
    <t>CONSTANCIA DE TERMINACIÓN DE OBRA</t>
  </si>
  <si>
    <t>CONSTANCIA DE AUTOCONSTRUCCIÓN</t>
  </si>
  <si>
    <t>BEBIDAS ALCOHÓLICAS SUPERIOR A 10 GRADOS</t>
  </si>
  <si>
    <t>INICIACIÓN - EXPEDICIÓN DE LICENCIA</t>
  </si>
  <si>
    <t>AMPLIACIÓN ALCOHOLES</t>
  </si>
  <si>
    <t>VERIFICACIÓN ALCOHOLES</t>
  </si>
  <si>
    <t>BEBIDAS ALCOHOL ETÍLICO</t>
  </si>
  <si>
    <t>BEBIDAS ALCOHÓLICAS INFERIOR A 10 GRADOS</t>
  </si>
  <si>
    <t>PADRÓN MUNICIPAL DE COMERCIO Y SERVICIOS</t>
  </si>
  <si>
    <t>INSCRIPCIÓN PADRÓN MUNICIPAL DE COMERCIO Y SERVICIOS</t>
  </si>
  <si>
    <t>RENOVACIÓN PADRÓN MUNICIPAL DE COMERCIO Y SERVICIOS</t>
  </si>
  <si>
    <t>PADRÓN DE PROVEEDORES Y CONTRATISTAS</t>
  </si>
  <si>
    <t>ANUNCIOS  PANTALLA ELECTRÓNICA</t>
  </si>
  <si>
    <t>CUOTAS DE INCRIPCIÓN ALBERCA</t>
  </si>
  <si>
    <t>CREDENCIAL Y REPOSICIÓN ALBERCA</t>
  </si>
  <si>
    <t>ARRENDAMIENTO DE ALBERCA OLÍMPICA</t>
  </si>
  <si>
    <t>AMPLIACIÓN PARA SEGURIDAD</t>
  </si>
  <si>
    <t>CURSOS DE CAPACITACIÓN</t>
  </si>
  <si>
    <t>CONSTRUCCIÓN DE GAVETA</t>
  </si>
  <si>
    <t>CONSTRUCCIÓN  MONUMENTO LADRILLO O CONCRETO</t>
  </si>
  <si>
    <t>CONSTRUCCIÓN  MONUMENTO CANTERA</t>
  </si>
  <si>
    <t>CONSTRUCCIÓN  MONUMENTO DE GRANITO</t>
  </si>
  <si>
    <t>CONSTRUCCIÓN  MONUMENTO MAT. NO ESP</t>
  </si>
  <si>
    <t>7A</t>
  </si>
  <si>
    <t>G.  Ingresos por Ventas de Bienes y Prestación de  Servicios</t>
  </si>
  <si>
    <t>7C</t>
  </si>
  <si>
    <t>Transferencias, Asignaciones, Subsidios y Subvenciones, Pensiones y Jubilaciones</t>
  </si>
  <si>
    <t>RECAUDACIÓN SMAP</t>
  </si>
  <si>
    <t>INTERACCIONES</t>
  </si>
  <si>
    <t>BANORTE</t>
  </si>
  <si>
    <t>IMPUESTOS NO COMPRENDIDOS EN LA LEY DE INGRESOS VIGENTE, CAUSADOS EN EJERCICIO FISCALES ANTERIORES PENDIENTES DE LIQUIDACIÓN O PAGO</t>
  </si>
  <si>
    <t>CONTRIBUCIONES DE MEJORAS NO COMPRENDIDAS EN LA LEY DE INGRESOS VIGENTE, CAUSADOS EN EJERCICIO FISCALES ANTERIORES PENDIENTES DE LIQUIDACIÓN O PAGO</t>
  </si>
  <si>
    <t>CONTRIBUCIONES DE MEJORAS NO COMPRENDIDAS EN LA LEY DE INGRESOS VIGENTE, CAUSADOS EN EJERCICIOS FISCALES ANTERIORES PENDIENTES DE LIQUIDACIÓN O PAGO</t>
  </si>
  <si>
    <t>CONTRIBUCIONES DE MEJORAS  NO COMPRENDIDAS EN LA LEY DE INGRESOS VIGENTE, CAUSADAS EN EJERCICIOS FISCALES ANTERIORES PENDIENTES DE LIQUIDACIÓN O PAGO</t>
  </si>
  <si>
    <t>DERECHOS NO COMPRENDIDOS EN LA LEY DE INGRESOS VIGENTE, CAUSADOS EN EJERCICIO FISCALES ANTERIORES PENDIENTES DE LIQUIDACIÓN O PAGO</t>
  </si>
  <si>
    <t>PRODUCTOS NO COMPRENDIDOS EN LA LEY DE INGRESOS VIGENTE, CAUSADOS EN EJERCICIO FISCALES ANTERIORES PENDIENTES DE LIQUIDACIÓN O PAGO</t>
  </si>
  <si>
    <t>APROVECHAMIENTOS NO COMPRENDIDOS EN LA LEY DE INGRESOS VIGENTE, CAUSADOS EN EJERCICIO FISCALES ANTERIORES PENDIENTES DE LIQUIDACIÓN O PAGO</t>
  </si>
  <si>
    <t>ACCESORIOS DE  APROVECHAMIENTOS</t>
  </si>
  <si>
    <t>INGRESOS POR VENTA DE BIENES Y PRESTACIÓN DE SERVICIOS DE ENTIDADES PARAESTATALES Y FIDEICOMISOS NO EMPRESARIALES Y NO FINANCIEROS</t>
  </si>
  <si>
    <t>TRANSFERENCIAS  Y ASIGNACIONES</t>
  </si>
  <si>
    <t>6.1.4</t>
  </si>
  <si>
    <t>6.1.5</t>
  </si>
  <si>
    <t>6.1.6</t>
  </si>
  <si>
    <t>6.1.7</t>
  </si>
  <si>
    <t>6.1.8</t>
  </si>
  <si>
    <t>CAPTURA Y COSTO DE ALIMENTO DEL PERRO</t>
  </si>
  <si>
    <t>INCENTIVOS DERIVADOS DE LA COLABORACIÓN</t>
  </si>
  <si>
    <t>SEGURO DE VIDA USUARIOS ALBERCA</t>
  </si>
  <si>
    <t>4151-04</t>
  </si>
  <si>
    <t>OTROS PRODUCTOS</t>
  </si>
  <si>
    <t>4151-04-0001</t>
  </si>
  <si>
    <t>INGRESOS POR COPIAS</t>
  </si>
  <si>
    <t>IMPUESTO SOBRE NÓMINA</t>
  </si>
  <si>
    <t>FONDO COMPENSACIÓN 10 ENTIDADES</t>
  </si>
  <si>
    <t xml:space="preserve">FONDO DE ESTABILIZACIÓN FINANCIERA </t>
  </si>
  <si>
    <t>4212-01-0001</t>
  </si>
  <si>
    <t>4212-01-0002</t>
  </si>
  <si>
    <t>RENDIMIENTOS FINANCIEROS (FIII)</t>
  </si>
  <si>
    <t>4212-02-0001</t>
  </si>
  <si>
    <t>4212-02-0002</t>
  </si>
  <si>
    <t>RENDIMIENTOS FINANCIEROS (FIV)</t>
  </si>
  <si>
    <t>APOYOS EXTRAORDIANRIOS</t>
  </si>
  <si>
    <t>79-01</t>
  </si>
  <si>
    <t>INGRESOS FINANCIEROS</t>
  </si>
  <si>
    <t>INTERESES GANADOS DE TÍTULOS, VALORES Y DEMÁS INSTRUMENTOS FINANCIEROS</t>
  </si>
  <si>
    <t>4311-01</t>
  </si>
  <si>
    <t>79-02</t>
  </si>
  <si>
    <t>4399-1</t>
  </si>
  <si>
    <t>4399-1-001</t>
  </si>
  <si>
    <t>4399-2</t>
  </si>
  <si>
    <t>4399-2-001</t>
  </si>
  <si>
    <t>4399-2-002</t>
  </si>
  <si>
    <t xml:space="preserve">PARTICIPACIONES </t>
  </si>
  <si>
    <t>FONDO III - EJERCICIO ACTUAL (AÑO)</t>
  </si>
  <si>
    <t>FONDO IV - EJERCICIO ACTUAL (AÑO)</t>
  </si>
  <si>
    <t>Servicio Público de Alumbrado</t>
  </si>
  <si>
    <t>Otros Productos</t>
  </si>
  <si>
    <t>Otros Ingresos y Beneficios</t>
  </si>
  <si>
    <t>Ingresos Financieros</t>
  </si>
  <si>
    <t>Otros Ingresos y Beneficios varios</t>
  </si>
  <si>
    <t>Fondos Distintos de Aportaciones</t>
  </si>
  <si>
    <t>Transferencias Internas de Libre Disposición</t>
  </si>
  <si>
    <t>Transferencias Internas Etiquetadas</t>
  </si>
  <si>
    <t>Subsidios y Subnvenciones de Libre Disposición</t>
  </si>
  <si>
    <t>Subsidios y Subnvenciones Etiquetados</t>
  </si>
  <si>
    <t>RENDIMIENTOS FINANCIEROS DE CUENTAS BANCARIAS</t>
  </si>
  <si>
    <t>I.   Incentivos Derivados de la Colaboración Fiscal</t>
  </si>
  <si>
    <t>J.   Transferencia y Asignaciones</t>
  </si>
  <si>
    <t>K.  Convenios</t>
  </si>
  <si>
    <t>L.  Otros Ingresos de Libre Disposición</t>
  </si>
  <si>
    <t>C.  Fondos Distintos de Aportaciones</t>
  </si>
  <si>
    <t>D. Transferencias, Subsidios y Subvenciones, y Pensiones, y Jubilaciones</t>
  </si>
  <si>
    <t>E.  Otras Transferencias Federales Etiquetadas</t>
  </si>
  <si>
    <r>
      <t>2. </t>
    </r>
    <r>
      <rPr>
        <b/>
        <sz val="10"/>
        <color rgb="FF000000"/>
        <rFont val="Arial"/>
        <family val="2"/>
      </rPr>
      <t>Transferencias Federales Etiquetadas (2=A+B+C+D+E)</t>
    </r>
  </si>
  <si>
    <t>Convenios de Libre Disposición</t>
  </si>
  <si>
    <t>Convenios Etiquetados</t>
  </si>
  <si>
    <t>Incentivos Derivados de la Colaboración Fiscal</t>
  </si>
  <si>
    <t>7.3.1.1</t>
  </si>
  <si>
    <t>7.3.1.2</t>
  </si>
  <si>
    <t>7.3.1.3</t>
  </si>
  <si>
    <t>7.3.2.1</t>
  </si>
  <si>
    <t>7.3.2.2</t>
  </si>
  <si>
    <t>7.3.2.3</t>
  </si>
  <si>
    <t>7.3.2.4</t>
  </si>
  <si>
    <t>4214</t>
  </si>
  <si>
    <t>4215</t>
  </si>
  <si>
    <t>7.9.1</t>
  </si>
  <si>
    <t>7.9.2</t>
  </si>
  <si>
    <t>APOYOS EXTRAORDINARIOS</t>
  </si>
  <si>
    <t>XX</t>
  </si>
  <si>
    <t>4221-2-01</t>
  </si>
  <si>
    <r>
      <t>1. </t>
    </r>
    <r>
      <rPr>
        <b/>
        <sz val="10"/>
        <color rgb="FF000000"/>
        <rFont val="Arial"/>
        <family val="2"/>
      </rPr>
      <t>Ingresos de Libre Disposición (1=A+B+C+D+E+F+G+H+I+J+K+L)</t>
    </r>
  </si>
  <si>
    <t>Nota:
El presente formato se pone a su consideración y conocimiento.
IMCO (INSTITUTO MEXICANO PARA LA COMPETITIVIDAD, A.C.): 
Adopción de las mejores prácticas para mejorar la calidad de Ia información presupuestal, se mejora el ejercicio y transparencia del gasto público, se incentiva la recaudación y en general, se fortalecen las finanzas públicas.</t>
  </si>
  <si>
    <t>7. OTROS RECURSOS</t>
  </si>
  <si>
    <t>7.OTROS RECURSOS</t>
  </si>
  <si>
    <t>4143-02-0017</t>
  </si>
  <si>
    <t>4143-02-0018</t>
  </si>
  <si>
    <t>4143-02-0019</t>
  </si>
  <si>
    <t>4143-02-0020</t>
  </si>
  <si>
    <t>4143-02-0021</t>
  </si>
  <si>
    <t>SOLICITUD DE DIVORCIO</t>
  </si>
  <si>
    <t>LEVANTAMIENTO DE ACTA DE DIVORCIO</t>
  </si>
  <si>
    <t>CELEBRACIÓN DE DILIGENCIA DE RATIFICACIÓN EN LA OFICINA DEL REGISTRO CIVIL</t>
  </si>
  <si>
    <t>OFICIO DE REMISIÓN DE TRÁMITE</t>
  </si>
  <si>
    <t>PUBLICACIÓN DE EXTRACTOS DE RESOLUCIÓN</t>
  </si>
  <si>
    <t>4151-04-0002</t>
  </si>
  <si>
    <t>INGRESOS POR DIGITALIZACIÓN DE DOCUMENTOS</t>
  </si>
  <si>
    <t>4151-05</t>
  </si>
  <si>
    <t>4151-05-0001</t>
  </si>
  <si>
    <t>CUENTA BANCARIA XX</t>
  </si>
  <si>
    <t>MATERIALES PETREOS</t>
  </si>
  <si>
    <t>DIF MUNICIPAL</t>
  </si>
  <si>
    <t>OTROS</t>
  </si>
  <si>
    <t>RECUPERACIÓN DE CRÉDITOS FISCALES</t>
  </si>
  <si>
    <t>RECUPERACIÓN POR DAÑOS</t>
  </si>
  <si>
    <t>FONDO ÚNICO</t>
  </si>
  <si>
    <t>4211-01-0001</t>
  </si>
  <si>
    <t>4211-01-0002</t>
  </si>
  <si>
    <t>4211-01-0003</t>
  </si>
  <si>
    <t>4211-01-0004</t>
  </si>
  <si>
    <t>4211-01-0005</t>
  </si>
  <si>
    <t>4211-01-0006</t>
  </si>
  <si>
    <t>4211-01-0007</t>
  </si>
  <si>
    <t>4211-01-0008</t>
  </si>
  <si>
    <t>4211-01-0009</t>
  </si>
  <si>
    <t>4211-02-0001</t>
  </si>
  <si>
    <t>4211-02-0002</t>
  </si>
  <si>
    <t>4211-02-0003</t>
  </si>
  <si>
    <t>FONDO DE FISCALIZACIÓN</t>
  </si>
  <si>
    <t>4211-03-0001</t>
  </si>
  <si>
    <t>4211-03-0002</t>
  </si>
  <si>
    <t>4211-03-0003</t>
  </si>
  <si>
    <t>4211-03-0004</t>
  </si>
  <si>
    <t>4211-03-0005</t>
  </si>
  <si>
    <t>4211-04-0001</t>
  </si>
  <si>
    <t xml:space="preserve">FONDO III </t>
  </si>
  <si>
    <t xml:space="preserve">FONDO IV </t>
  </si>
  <si>
    <t>Rendimientos Financieros de Cuentas Bancarias</t>
  </si>
  <si>
    <t>Otros</t>
  </si>
  <si>
    <t>Medidores</t>
  </si>
  <si>
    <t>Planta Purificadora-Agua</t>
  </si>
  <si>
    <t>Materiales Pétreos</t>
  </si>
  <si>
    <t>Suministro de agua PIPA</t>
  </si>
  <si>
    <t>Servicio de traslado de personas</t>
  </si>
  <si>
    <t>Construcción de gaveta</t>
  </si>
  <si>
    <t>Construcción monumento ladrillo o concreto</t>
  </si>
  <si>
    <t>Construcción monumento cantera</t>
  </si>
  <si>
    <t>Construcción monumento de granito</t>
  </si>
  <si>
    <t>Construcción monumento mat. no esp</t>
  </si>
  <si>
    <t>Casa de Cultura - Servicios / Cursos</t>
  </si>
  <si>
    <t>Fondo Único</t>
  </si>
  <si>
    <t>Fondo de Estabilización Financiera</t>
  </si>
  <si>
    <t>Impuesto sobre Nómina</t>
  </si>
  <si>
    <t>Fondo de Estabilización de los Ingresos de las Entidades Federativas (FEIEF)</t>
  </si>
  <si>
    <t>DOS POR UNO PARA MIGRANTES</t>
  </si>
  <si>
    <t>5.1.4</t>
  </si>
  <si>
    <t>5.1.5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</si>
  <si>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</si>
  <si>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</si>
  <si>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</si>
  <si>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</si>
  <si>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</si>
  <si>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</si>
  <si>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</si>
  <si>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</si>
  <si>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</si>
  <si>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</si>
  <si>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</si>
  <si>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</si>
  <si>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4211-01-0002-01</t>
  </si>
  <si>
    <t>4211-01-0002-02</t>
  </si>
  <si>
    <t>FONDO DE FOMENTO MUNICIPAL (PREDIAL)*</t>
  </si>
  <si>
    <t>xx</t>
  </si>
  <si>
    <t>CUOTAS DE RECUPERACIÓN – SERVICIOS/CURSOS</t>
  </si>
  <si>
    <t>CASA DE CULTURA – SERVICIOS/CURSOS</t>
  </si>
  <si>
    <t>Ingresos por ventas de bienes y prestación de servicios</t>
  </si>
  <si>
    <t>&gt;&gt;&gt; PARA SISTEMA DE AGUA DESCENTRALIZADO Y CENTRALIZADO (DEPARTAMENTO) &gt; EN LEY DE INGRESOS</t>
  </si>
  <si>
    <r>
      <t xml:space="preserve">* SI EL MUNICIPIO TIENE DESCENTRALIZADO EL ORGANISMO DE AGUA POTABLE &gt; </t>
    </r>
    <r>
      <rPr>
        <b/>
        <u/>
        <sz val="9"/>
        <color rgb="FF002060"/>
        <rFont val="Calibri"/>
        <family val="2"/>
        <scheme val="minor"/>
      </rPr>
      <t>NO DEBERÁ CONSIDERAR ESTE APARTADO</t>
    </r>
    <r>
      <rPr>
        <b/>
        <sz val="9"/>
        <color rgb="FF002060"/>
        <rFont val="Calibri"/>
        <family val="2"/>
        <scheme val="minor"/>
      </rPr>
      <t>, YA QUE CORRESPONDE AL SISTEMA DE AGUA POTABLE</t>
    </r>
  </si>
  <si>
    <r>
      <t xml:space="preserve">&gt;&gt;&gt; PARA EL SISTEMA DE AGUA DESCENTRALIZADO &gt; CUANDO LAS CUOTAS </t>
    </r>
    <r>
      <rPr>
        <b/>
        <u/>
        <sz val="10"/>
        <color rgb="FF002060"/>
        <rFont val="Calibri"/>
        <family val="2"/>
        <scheme val="minor"/>
      </rPr>
      <t>NO</t>
    </r>
    <r>
      <rPr>
        <b/>
        <u/>
        <sz val="9"/>
        <color rgb="FF002060"/>
        <rFont val="Calibri"/>
        <family val="2"/>
        <scheme val="minor"/>
      </rPr>
      <t xml:space="preserve"> ESTÉN CONSIDERADAS EN LEY DE INGRESOS</t>
    </r>
    <r>
      <rPr>
        <b/>
        <sz val="9"/>
        <color rgb="FF002060"/>
        <rFont val="Calibri"/>
        <family val="2"/>
        <scheme val="minor"/>
      </rPr>
      <t>, Y SÓLO ESTÉN APROBADAS POR EL CONSEJO MUNICIPAL DE AGUA POTABLE.</t>
    </r>
  </si>
  <si>
    <t>CUENTA PARA AQUELLOS MUNICIPIOS QUE CELEBRARON CONVENIO CON LA SEFIN PARA EL COBRO DE PREDIAL</t>
  </si>
  <si>
    <t>4117-04</t>
  </si>
  <si>
    <t>GASTOS DE EJECUCIÓN</t>
  </si>
  <si>
    <t>4143-07-0009</t>
  </si>
  <si>
    <t>DICTÁMENES PARA USO DE SUELO</t>
  </si>
  <si>
    <t>4143-17-01-13</t>
  </si>
  <si>
    <t>REZAGO TASA 0%</t>
  </si>
  <si>
    <t>APORTACIÓN DE BENEFICIARIOS</t>
  </si>
  <si>
    <t>APORTACIÓN DE BENEFICIARIOS-OBRAS</t>
  </si>
  <si>
    <t>APORTACIÓN DE BENEFICIARIOS-ACCIONES</t>
  </si>
  <si>
    <t>ASILO</t>
  </si>
  <si>
    <t>APORTACIÓN PARA UBR</t>
  </si>
  <si>
    <t>LOSETA PARA CRIPTAS</t>
  </si>
  <si>
    <t>Aportación de Beneficiarios</t>
  </si>
  <si>
    <t>4144-04</t>
  </si>
  <si>
    <t>MULTAS ADMINISTRATIVAS DERIVADAS DE DERECHOS</t>
  </si>
  <si>
    <t>4173-2</t>
  </si>
  <si>
    <t>4173-1</t>
  </si>
  <si>
    <t>4173-3</t>
  </si>
  <si>
    <t>4173-3-01</t>
  </si>
  <si>
    <t>JIORESA - SERVICIOS</t>
  </si>
  <si>
    <t>4173-3-01-01</t>
  </si>
  <si>
    <t>MUNICIPIO XXX</t>
  </si>
  <si>
    <t>4173-3-02</t>
  </si>
  <si>
    <t>4173-3-02-01</t>
  </si>
  <si>
    <t>EXPEDICIÓN DE CONSTANCIAS</t>
  </si>
  <si>
    <t>XXXX</t>
  </si>
  <si>
    <t>VENTA DE BIENES Y SERVICIOS DE LA JIORESA</t>
  </si>
  <si>
    <t>JIORESA-Servicios</t>
  </si>
  <si>
    <t>Uso de Relleno Sanitario</t>
  </si>
  <si>
    <t>Expedición de Constancias</t>
  </si>
  <si>
    <t>Año
2027</t>
  </si>
  <si>
    <t>Año
2023</t>
  </si>
  <si>
    <t>7.3.1</t>
  </si>
  <si>
    <t>7.3.2</t>
  </si>
  <si>
    <t>7.3.3</t>
  </si>
  <si>
    <t>7.3.3.1</t>
  </si>
  <si>
    <t>7.3.3.2</t>
  </si>
  <si>
    <t>USO DE RELLENO SANITRIO</t>
  </si>
  <si>
    <t>VENTA DE BIENES Y SERVICIOS DE LA JIORESA SISTEMA DE AGUA POTABLE</t>
  </si>
  <si>
    <t>4117-01-0001</t>
  </si>
  <si>
    <t>ACTUALIZACIONES PREDIAL URBANO</t>
  </si>
  <si>
    <t>4117-01-0002</t>
  </si>
  <si>
    <t xml:space="preserve">ACTUALIZACIONES PREDIAL RÚSTICO </t>
  </si>
  <si>
    <t>4117-02-0001</t>
  </si>
  <si>
    <t xml:space="preserve">RECARGOS PREDIAL URBANO </t>
  </si>
  <si>
    <t>4117-02-0002</t>
  </si>
  <si>
    <t>RECARGOS PREDIAL RÚSTICO</t>
  </si>
  <si>
    <t>4117-03-0001</t>
  </si>
  <si>
    <t xml:space="preserve">MULTAS FISCALES PREDIAL URBANO </t>
  </si>
  <si>
    <t>4117-03-0002</t>
  </si>
  <si>
    <t>MULTAS FISCALES PREDIAL RÚSTICO</t>
  </si>
  <si>
    <t>4117-04-0001</t>
  </si>
  <si>
    <t xml:space="preserve">GASTOS DE EJECUCIÓN PREDIAL URBANO </t>
  </si>
  <si>
    <t>4117-04-0002</t>
  </si>
  <si>
    <t>GASTOS DE EJECUCIÓN PREDIAL RÚSTICO</t>
  </si>
  <si>
    <t>4117-05</t>
  </si>
  <si>
    <t>4117-05-0001</t>
  </si>
  <si>
    <t xml:space="preserve">INDEMNIZACIONES PREDIAL URBANO </t>
  </si>
  <si>
    <t>4117-05-0002</t>
  </si>
  <si>
    <t>INDEMNIZACIONES PREDIAL RÚSTICO</t>
  </si>
  <si>
    <t>4143-02-0022</t>
  </si>
  <si>
    <t>CONSTANCIA DE SOLTERÍA</t>
  </si>
  <si>
    <t>4143-02-0023</t>
  </si>
  <si>
    <t>ACTAS INTERMUNICIPALES</t>
  </si>
  <si>
    <t>4143-02-0024</t>
  </si>
  <si>
    <t>INSCRIPCIÓN DE DEUDOR ALIMENTARIO</t>
  </si>
  <si>
    <t>4143-02-0025</t>
  </si>
  <si>
    <t>4143-03-0019</t>
  </si>
  <si>
    <t>INTRODUCCIÓN RURAL EN CAPILLA</t>
  </si>
  <si>
    <t>4143-04-0014</t>
  </si>
  <si>
    <t>CONSTANCIA DE OPINIÓN AD PERPETUAM</t>
  </si>
  <si>
    <t>4144-05</t>
  </si>
  <si>
    <t>4151-03-0007</t>
  </si>
  <si>
    <t>PENALIZACIÓN POR PAGO EXTEMPORÁNEO</t>
  </si>
  <si>
    <t>4162-06</t>
  </si>
  <si>
    <t>MULTAS POR SOLICITAR CON FALSAS ALARMAS LOS SERVICIOS DE EMERGENCIA</t>
  </si>
  <si>
    <t>MENSUALIDAD CURSO DE VERANO</t>
  </si>
  <si>
    <t>MENSUALIDAD INICIACIÓN ARTÍSTICA</t>
  </si>
  <si>
    <t>SERVICIOS DE TRASLADO DE PERSONAS DEL MUNICIPIO</t>
  </si>
  <si>
    <t>INGRESOS POR EVENTOS DEPORTIVOS</t>
  </si>
  <si>
    <t>4213-2-14</t>
  </si>
  <si>
    <t>4213-2-15</t>
  </si>
  <si>
    <t>PROGRAMA DE REGULARIZACIÓN DE VEHÍCULOS USADOS DE PROCEDENCIA EXTRANJERA</t>
  </si>
  <si>
    <t>PROGRAMA DE REGULARIZACIÓN DE VEHÍCULOS USADOS DE PROCEDENCIA EXTANJERA</t>
  </si>
  <si>
    <t>Año
2028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</si>
  <si>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Los resultados deberán abarcar para el caso de los Municipios con población mayor o igual a 200,000 habitantes un periodo de tres años, adicional al Año del Ejercicio Vigente.
Para los Municipios con población menor a 200,000 habitantes abarcará un año adicional al Año del Ejercicio Vigente
De conformidad con el artículo 5 fracción II, 18 Fracciones I y IV párrafo segundo de la Ley de Disciplina Financiera de las Entidades Federativas y los Municipios, artículo 15 fracciones V y VII y último párrafo, de la Ley de Austeridad, Disciplina y Responsabilidad Financiera del Estado de Zacatecas y sus Municipios.</t>
    </r>
  </si>
  <si>
    <t>Año
2024</t>
  </si>
  <si>
    <t>DOS POR UNO MIGRANTES</t>
  </si>
  <si>
    <t>PRODERMAGICO (Programa y Desarrollo Regional Turístico Sustentable y Pueblos Mágicos)</t>
  </si>
  <si>
    <t>PRODERMAGICO (Programa Y Desarrollo Regional Turístico Sustentable Y Pueblos Mágicos)</t>
  </si>
  <si>
    <t>*Según CRITERIOS para la elaboración y presentación homogénea de la información financiera y de los formatos a que hace referencia la Ley de Disciplina Financiera de las Entidades Federativas y los Municipios, publicados el 11 de octubre de 2016  en el Diario Oficial de la Federación (Última Reforma DOF 10-05-2022) .</t>
  </si>
  <si>
    <t>Resultados de Ingresos - LDF</t>
  </si>
  <si>
    <t>RENTA PARA PRESENTACIONES CULTURALES (POR HORA)</t>
  </si>
  <si>
    <t>CONSTANCIA DE NO DEUDOR ALIMENTARIO</t>
  </si>
  <si>
    <t>Presupuesto de Ingresos para el Ejercicio Fiscal 2026</t>
  </si>
  <si>
    <t>4162-07</t>
  </si>
  <si>
    <t>MULTAS POR INCUMPLIMIENTO A NORMAS DE TRÁNSITO  Y SEGURIDAD VÍAL MUNICIPAL</t>
  </si>
  <si>
    <t>4169-1-18-01-04</t>
  </si>
  <si>
    <t>CONSULTA PSICOLÓGICA</t>
  </si>
  <si>
    <t>4169-1</t>
  </si>
  <si>
    <t>4169-1-01</t>
  </si>
  <si>
    <t>4169-1-02</t>
  </si>
  <si>
    <t>4169-1-03</t>
  </si>
  <si>
    <t>4169-1-04</t>
  </si>
  <si>
    <t>4169-1-05</t>
  </si>
  <si>
    <t>4169-1-06</t>
  </si>
  <si>
    <t>4169-1-07</t>
  </si>
  <si>
    <t>4169-1-08</t>
  </si>
  <si>
    <t>4169-1-09</t>
  </si>
  <si>
    <t>4169-1-10</t>
  </si>
  <si>
    <t>4169-1-11</t>
  </si>
  <si>
    <t>4169-1-12</t>
  </si>
  <si>
    <t>4169-1-13</t>
  </si>
  <si>
    <t>4169-1-14</t>
  </si>
  <si>
    <t>4169-1-15</t>
  </si>
  <si>
    <t xml:space="preserve">APORTACIÓN DE BENEFICIARIOS </t>
  </si>
  <si>
    <t>4169-1-15-0001</t>
  </si>
  <si>
    <t>4169-1-15-0002</t>
  </si>
  <si>
    <t>4169-1-16</t>
  </si>
  <si>
    <t>4169-1-16-0001</t>
  </si>
  <si>
    <t>4169-1-16-0002</t>
  </si>
  <si>
    <t>4169-1-16-0003</t>
  </si>
  <si>
    <t>4169-1-16-0004</t>
  </si>
  <si>
    <t>4169-1-16-0005</t>
  </si>
  <si>
    <t>4169-1-16-0006</t>
  </si>
  <si>
    <t>4169-1-16-0007</t>
  </si>
  <si>
    <t>4169-1-16-0008</t>
  </si>
  <si>
    <t>4169-1-17</t>
  </si>
  <si>
    <t>4169-1-17-0001</t>
  </si>
  <si>
    <t>4169-1-17-0002</t>
  </si>
  <si>
    <t>4169-1-17-0003</t>
  </si>
  <si>
    <t>4169-1-18</t>
  </si>
  <si>
    <t>4169-1-18-01</t>
  </si>
  <si>
    <t>4169-1-18-01-01</t>
  </si>
  <si>
    <t>4169-1-18-01-02</t>
  </si>
  <si>
    <t>4169-1-18-01-03</t>
  </si>
  <si>
    <t>4169-1-18-02</t>
  </si>
  <si>
    <t>4169-1-18-02-01</t>
  </si>
  <si>
    <t>4169-1-18-02-02</t>
  </si>
  <si>
    <t>4169-1-18-02-03</t>
  </si>
  <si>
    <t>4169-1-18-03</t>
  </si>
  <si>
    <t>4169-1-18-03-01</t>
  </si>
  <si>
    <t>4169-1-18-04</t>
  </si>
  <si>
    <t>4169-1-18-04-01</t>
  </si>
  <si>
    <t>4169-1-18-04-02</t>
  </si>
  <si>
    <t>4169-1-18-04-03</t>
  </si>
  <si>
    <t>4169-1-18-04-04</t>
  </si>
  <si>
    <t>4169-1-18-04-05</t>
  </si>
  <si>
    <t>4169-1-18-04-06</t>
  </si>
  <si>
    <t>4169-1-19</t>
  </si>
  <si>
    <t>4169-1-19-01</t>
  </si>
  <si>
    <t>4169-1-19-02</t>
  </si>
  <si>
    <t>4169-1-19-03</t>
  </si>
  <si>
    <t>4169-1-19-04</t>
  </si>
  <si>
    <t>4169-1-19-05</t>
  </si>
  <si>
    <t>4169-1-19-06</t>
  </si>
  <si>
    <t>PROYECTOS CULTURALES</t>
  </si>
  <si>
    <t>4169-1-20</t>
  </si>
  <si>
    <t>4169-1-20-0001</t>
  </si>
  <si>
    <t>4169-1-20-0002</t>
  </si>
  <si>
    <t>4169-1-20-0003</t>
  </si>
  <si>
    <t>4169-1-20-0004</t>
  </si>
  <si>
    <t>4169-1-20-0005</t>
  </si>
  <si>
    <t>4169-1-20-0006</t>
  </si>
  <si>
    <t>4169-1-20-0007</t>
  </si>
  <si>
    <t>PODA DE ÁRBOLES</t>
  </si>
  <si>
    <t>4169-1-20-0008</t>
  </si>
  <si>
    <t>TALA DE ÁRBOLES</t>
  </si>
  <si>
    <t>PROGRAMA DE FORTALECIMIENTO A LA TRASVERSALIDAD DE LA PERSPECTIVA DE GÉNERO</t>
  </si>
  <si>
    <t>4213-2-16</t>
  </si>
  <si>
    <t>PROSANEAR (Programa de Saneamiento de Aguas Residuales)</t>
  </si>
  <si>
    <t>FISE (Fondo de Aportaciones para la Infraestructura Social Estatal)</t>
  </si>
  <si>
    <t>Iniciativa de Ley de Ingresos para el Ejercicio Fiscal 2026</t>
  </si>
  <si>
    <t>Actualizaciones</t>
  </si>
  <si>
    <t>Recargos</t>
  </si>
  <si>
    <t>Multas Fiscales</t>
  </si>
  <si>
    <t>Gastos de Ejecución</t>
  </si>
  <si>
    <t>DIF Municipal</t>
  </si>
  <si>
    <t>Año en Cuestión (de iniciativa de Ley) 
Año 2026</t>
  </si>
  <si>
    <t>Año
2029</t>
  </si>
  <si>
    <t>Año
2025</t>
  </si>
  <si>
    <t xml:space="preserve"> SÓLO APLICA PARA JIORESA</t>
  </si>
  <si>
    <t xml:space="preserve"> SÓLO APLICA PARA SMAP -DESCENTRALIZADO- </t>
  </si>
  <si>
    <t>SUBSIDIO Y SUBVENCIONES DE LIBRE DISPOSICIÓN</t>
  </si>
  <si>
    <t>SUBSIDIO Y SUBVENCIONES ETIQUETADAS</t>
  </si>
  <si>
    <t>(Especificar Tipo de Recurso, ejm: Fondo IV 2025)</t>
  </si>
  <si>
    <t>(Especificar Tipo de Recurso, ejm: FISE 2025)</t>
  </si>
  <si>
    <t>Presupuesto de Ingresos  2026</t>
  </si>
  <si>
    <t>Norma CRI - Ley Ingresos 2026</t>
  </si>
  <si>
    <t>Resumen Fuentes de Financiamiento 2026</t>
  </si>
  <si>
    <t>Se presentará como anexo al Proyecto de Ley de Ingresos 2026</t>
  </si>
  <si>
    <t>Se presentará anexo al Presupuesto de Egresos 2026</t>
  </si>
  <si>
    <t>Presupuesto de Ingresos 
para el Ejercicio Fiscal 2026</t>
  </si>
  <si>
    <t>FUENTES DE FINANCIAMIENTO 
SEGÚN PRESUPUESTO DE INGRESOS 2026</t>
  </si>
  <si>
    <t>DETALLE DE FUENTES DE FINANCIAMIENTO 
SEGÚN PRESUPUESTO DE INGRESOS 2026</t>
  </si>
  <si>
    <r>
      <t xml:space="preserve">FUENTES DE FINANCIAMIENTO 
</t>
    </r>
    <r>
      <rPr>
        <b/>
        <u/>
        <sz val="11"/>
        <rFont val="Gill Sans MT"/>
        <family val="2"/>
      </rPr>
      <t>SEGÚN PRESUPUESTO DE INGRESOS 2026</t>
    </r>
  </si>
  <si>
    <t>PROFIPAZ (Programa de Fortalecimiento a las Instancias Municipales por la Paz de las Mujeres)</t>
  </si>
  <si>
    <t>4112-01-0006</t>
  </si>
  <si>
    <t>4112-01-0007</t>
  </si>
  <si>
    <t>4112-01-0008</t>
  </si>
  <si>
    <t>4112-01-0009</t>
  </si>
  <si>
    <t>PREDIAL INDUSTRIAL AÑOS ANTERIORES (REZAGO)</t>
  </si>
  <si>
    <t>PREDIAL INDUSTRIAL AÑO ACTUAL</t>
  </si>
  <si>
    <t>PREDIAL AGROINDUSTRIAL AÑO ACTUAL</t>
  </si>
  <si>
    <t>PREDIAL AGROINDUSTRIAL AÑOS ANTERIORES (REZAGO)</t>
  </si>
  <si>
    <t>4117-01-0003</t>
  </si>
  <si>
    <t>4117-01-0004</t>
  </si>
  <si>
    <t>ACTUALIZACIONES PREDIAL INDUSTRIAL</t>
  </si>
  <si>
    <t>4117-02-0003</t>
  </si>
  <si>
    <t>4117-02-0004</t>
  </si>
  <si>
    <t>RECARGOS PREDIAL INDUSTRIAL</t>
  </si>
  <si>
    <t>ACTUALIZACIONES PREDIAL AGROINDUSTRIAL</t>
  </si>
  <si>
    <t>RECARGOS PREDIAL AGROINDUSTRIAL</t>
  </si>
  <si>
    <t>4117-03-0003</t>
  </si>
  <si>
    <t>4117-03-0004</t>
  </si>
  <si>
    <t>MULTAS FISCALES PREDIAL INDUSTRIAL</t>
  </si>
  <si>
    <t>MULTAS FISCALES PREDIAL AGROINDUSTRIAL</t>
  </si>
  <si>
    <t>4117-04-0003</t>
  </si>
  <si>
    <t>4117-04-0004</t>
  </si>
  <si>
    <t>GASTOS DE EJECUCIÓN PREDIAL INDUSTRIAL</t>
  </si>
  <si>
    <t>GASTOS DE EJECUCIÓN PREDIAL AGROINDUSTRIAL</t>
  </si>
  <si>
    <t>4117-05-0003</t>
  </si>
  <si>
    <t>4117-05-0004</t>
  </si>
  <si>
    <t>INDEMNIZACIONES PREDIAL  INDUSTRIAL</t>
  </si>
  <si>
    <t>INDEMNIZACIONES PREDIAL AGROINDUSTRIAL</t>
  </si>
  <si>
    <t>Municipio de Miguel Auza, Zacatecas</t>
  </si>
  <si>
    <t>MUNICIPIO DE MIGUEL AUZA,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</si>
</sst>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* #,##0.00_-;_-* &quot;-&quot;??_-;_-@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1"/>
      <name val="Gill Sans MT"/>
      <family val="2"/>
    </font>
    <font>
      <sz val="12"/>
      <name val="Calibri"/>
      <family val="2"/>
      <scheme val="minor"/>
    </font>
    <font>
      <b/>
      <sz val="16"/>
      <color theme="1"/>
      <name val="Gill Sans MT"/>
      <family val="2"/>
    </font>
    <font>
      <b/>
      <u/>
      <sz val="16"/>
      <color theme="1"/>
      <name val="Gill Sans MT"/>
      <family val="2"/>
    </font>
    <font>
      <sz val="10"/>
      <color theme="1"/>
      <name val="Gill Sans MT"/>
      <family val="2"/>
    </font>
    <font>
      <sz val="11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206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2"/>
      <name val="Gill Sans MT"/>
      <family val="2"/>
    </font>
    <font>
      <b/>
      <u/>
      <sz val="11"/>
      <name val="Gill Sans MT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indexed="81"/>
      <name val="Tahoma"/>
      <family val="2"/>
    </font>
    <font>
      <sz val="8"/>
      <color rgb="FF002060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u val="double"/>
      <sz val="9"/>
      <name val="Calibri"/>
      <family val="2"/>
      <scheme val="minor"/>
    </font>
    <font>
      <b/>
      <i/>
      <u/>
      <sz val="11"/>
      <color rgb="FF7030A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Gill Sans MT"/>
      <family val="2"/>
    </font>
    <font>
      <b/>
      <sz val="11"/>
      <name val="Gill Sans MT"/>
      <family val="2"/>
    </font>
    <font>
      <b/>
      <sz val="11"/>
      <color rgb="FFFFFFFF"/>
      <name val="Gill Sans MT"/>
      <family val="2"/>
    </font>
    <font>
      <b/>
      <sz val="11"/>
      <color theme="1"/>
      <name val="Gill Sans MT"/>
      <family val="2"/>
    </font>
    <font>
      <b/>
      <sz val="10"/>
      <color theme="1"/>
      <name val="Gill Sans MT"/>
      <family val="2"/>
    </font>
    <font>
      <b/>
      <u val="double"/>
      <sz val="10"/>
      <color theme="1"/>
      <name val="Gill Sans MT"/>
      <family val="2"/>
    </font>
    <font>
      <b/>
      <u val="doubleAccounting"/>
      <sz val="10"/>
      <color theme="1"/>
      <name val="Gill Sans MT"/>
      <family val="2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9"/>
      <name val="Gill Sans MT"/>
      <family val="2"/>
    </font>
    <font>
      <sz val="9"/>
      <name val="Gill Sans MT"/>
      <family val="2"/>
    </font>
    <font>
      <sz val="8"/>
      <name val="Gill Sans MT"/>
      <family val="2"/>
    </font>
    <font>
      <b/>
      <sz val="9"/>
      <name val="Gill Sans MT"/>
      <family val="2"/>
    </font>
    <font>
      <b/>
      <u val="doubleAccounting"/>
      <sz val="9"/>
      <name val="Gill Sans MT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ill Sans MT"/>
      <family val="2"/>
    </font>
    <font>
      <sz val="12"/>
      <color theme="1"/>
      <name val="Calibri"/>
      <family val="2"/>
      <scheme val="minor"/>
    </font>
    <font>
      <sz val="12"/>
      <color rgb="FF002060"/>
      <name val="Gill Sans MT"/>
      <family val="2"/>
    </font>
    <font>
      <b/>
      <u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b/>
      <u val="double"/>
      <sz val="11"/>
      <color theme="0"/>
      <name val="Gill Sans MT"/>
      <family val="2"/>
    </font>
    <font>
      <b/>
      <u val="doubleAccounting"/>
      <sz val="11"/>
      <color theme="0"/>
      <name val="Gill Sans MT"/>
      <family val="2"/>
    </font>
    <font>
      <b/>
      <u/>
      <sz val="11"/>
      <color theme="0"/>
      <name val="Gill Sans MT"/>
      <family val="2"/>
    </font>
    <font>
      <b/>
      <sz val="11"/>
      <color theme="0"/>
      <name val="Gill Sans MT"/>
      <family val="2"/>
    </font>
    <font>
      <sz val="10"/>
      <color rgb="FF0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  <font>
      <b/>
      <sz val="7"/>
      <color indexed="81"/>
      <name val="Tahoma"/>
      <family val="2"/>
    </font>
    <font>
      <b/>
      <sz val="8"/>
      <name val="Gill Sans MT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theme="0" tint="-0.2499465926084170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" fillId="0" borderId="0"/>
  </cellStyleXfs>
  <cellXfs count="505">
    <xf numFmtId="0" fontId="0" fillId="0" borderId="0" xfId="0"/>
    <xf numFmtId="0" fontId="8" fillId="0" borderId="0" xfId="2" applyFont="1"/>
    <xf numFmtId="0" fontId="0" fillId="0" borderId="0" xfId="0" applyProtection="1">
      <protection locked="0"/>
    </xf>
    <xf numFmtId="0" fontId="17" fillId="0" borderId="3" xfId="2" applyFont="1" applyBorder="1" applyAlignment="1">
      <alignment horizontal="center" vertical="center"/>
    </xf>
    <xf numFmtId="43" fontId="17" fillId="0" borderId="3" xfId="1" applyFont="1" applyBorder="1" applyAlignment="1" applyProtection="1">
      <alignment horizontal="center"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vertical="center"/>
    </xf>
    <xf numFmtId="0" fontId="6" fillId="0" borderId="0" xfId="2" applyFont="1"/>
    <xf numFmtId="0" fontId="13" fillId="0" borderId="0" xfId="2" applyFont="1"/>
    <xf numFmtId="0" fontId="6" fillId="0" borderId="0" xfId="2" applyFont="1" applyAlignment="1">
      <alignment horizontal="center"/>
    </xf>
    <xf numFmtId="43" fontId="6" fillId="0" borderId="0" xfId="2" applyNumberFormat="1" applyFont="1"/>
    <xf numFmtId="0" fontId="12" fillId="0" borderId="0" xfId="2" applyFont="1"/>
    <xf numFmtId="0" fontId="22" fillId="0" borderId="0" xfId="2" applyFont="1"/>
    <xf numFmtId="0" fontId="19" fillId="0" borderId="0" xfId="2" applyFont="1"/>
    <xf numFmtId="0" fontId="14" fillId="0" borderId="0" xfId="2" applyFont="1"/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0" fillId="0" borderId="4" xfId="0" applyBorder="1"/>
    <xf numFmtId="0" fontId="22" fillId="0" borderId="4" xfId="0" applyFont="1" applyBorder="1"/>
    <xf numFmtId="0" fontId="22" fillId="0" borderId="15" xfId="0" applyFont="1" applyBorder="1"/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12" fillId="0" borderId="0" xfId="2" applyFont="1" applyAlignment="1">
      <alignment vertical="center" wrapText="1"/>
    </xf>
    <xf numFmtId="0" fontId="34" fillId="0" borderId="0" xfId="2" applyFont="1" applyAlignment="1">
      <alignment horizontal="left"/>
    </xf>
    <xf numFmtId="43" fontId="31" fillId="9" borderId="4" xfId="0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/>
    </xf>
    <xf numFmtId="0" fontId="38" fillId="0" borderId="0" xfId="2" applyFont="1" applyAlignment="1">
      <alignment vertical="center"/>
    </xf>
    <xf numFmtId="0" fontId="38" fillId="0" borderId="0" xfId="2" applyFont="1"/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43" fontId="14" fillId="0" borderId="0" xfId="1" applyFont="1" applyBorder="1" applyAlignment="1" applyProtection="1">
      <alignment wrapText="1"/>
    </xf>
    <xf numFmtId="0" fontId="15" fillId="0" borderId="0" xfId="2" applyFont="1" applyAlignment="1">
      <alignment horizontal="center" vertical="center" wrapText="1"/>
    </xf>
    <xf numFmtId="43" fontId="14" fillId="0" borderId="0" xfId="1" applyFont="1" applyAlignment="1" applyProtection="1">
      <alignment horizontal="center" vertical="center" wrapText="1"/>
    </xf>
    <xf numFmtId="0" fontId="6" fillId="3" borderId="0" xfId="2" applyFont="1" applyFill="1" applyAlignment="1">
      <alignment vertical="center"/>
    </xf>
    <xf numFmtId="0" fontId="32" fillId="0" borderId="0" xfId="2" applyFont="1"/>
    <xf numFmtId="0" fontId="14" fillId="0" borderId="0" xfId="2" applyFont="1" applyAlignment="1">
      <alignment wrapText="1"/>
    </xf>
    <xf numFmtId="43" fontId="14" fillId="0" borderId="0" xfId="1" applyFont="1" applyAlignment="1" applyProtection="1">
      <alignment wrapText="1"/>
    </xf>
    <xf numFmtId="0" fontId="40" fillId="0" borderId="0" xfId="0" applyFont="1" applyAlignment="1" applyProtection="1">
      <alignment vertical="center" wrapText="1"/>
      <protection locked="0"/>
    </xf>
    <xf numFmtId="0" fontId="20" fillId="9" borderId="0" xfId="0" applyFont="1" applyFill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3" fillId="0" borderId="5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8" fillId="0" borderId="0" xfId="2" applyFont="1" applyProtection="1">
      <protection locked="0"/>
    </xf>
    <xf numFmtId="43" fontId="8" fillId="0" borderId="0" xfId="1" applyFont="1" applyBorder="1" applyProtection="1">
      <protection locked="0"/>
    </xf>
    <xf numFmtId="0" fontId="13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14" fillId="0" borderId="0" xfId="2" applyFont="1" applyProtection="1">
      <protection locked="0"/>
    </xf>
    <xf numFmtId="0" fontId="32" fillId="0" borderId="0" xfId="2" applyFont="1" applyAlignment="1">
      <alignment vertical="center"/>
    </xf>
    <xf numFmtId="0" fontId="8" fillId="0" borderId="0" xfId="2" applyFont="1" applyAlignment="1" applyProtection="1">
      <alignment horizontal="center"/>
      <protection locked="0"/>
    </xf>
    <xf numFmtId="0" fontId="46" fillId="0" borderId="0" xfId="2" applyFont="1"/>
    <xf numFmtId="0" fontId="48" fillId="0" borderId="0" xfId="2" applyFont="1" applyAlignment="1">
      <alignment horizontal="center"/>
    </xf>
    <xf numFmtId="0" fontId="49" fillId="0" borderId="0" xfId="2" applyFont="1" applyAlignment="1">
      <alignment horizontal="center"/>
    </xf>
    <xf numFmtId="0" fontId="51" fillId="0" borderId="0" xfId="2" applyFont="1"/>
    <xf numFmtId="43" fontId="6" fillId="0" borderId="0" xfId="2" applyNumberFormat="1" applyFont="1" applyProtection="1">
      <protection locked="0"/>
    </xf>
    <xf numFmtId="0" fontId="6" fillId="0" borderId="0" xfId="2" applyFont="1" applyProtection="1">
      <protection locked="0"/>
    </xf>
    <xf numFmtId="0" fontId="12" fillId="0" borderId="0" xfId="2" applyFont="1" applyProtection="1">
      <protection locked="0"/>
    </xf>
    <xf numFmtId="0" fontId="19" fillId="0" borderId="0" xfId="2" applyFont="1" applyProtection="1">
      <protection locked="0"/>
    </xf>
    <xf numFmtId="0" fontId="51" fillId="0" borderId="0" xfId="2" applyFont="1" applyProtection="1">
      <protection locked="0"/>
    </xf>
    <xf numFmtId="43" fontId="46" fillId="0" borderId="0" xfId="2" applyNumberFormat="1" applyFont="1" applyProtection="1">
      <protection locked="0"/>
    </xf>
    <xf numFmtId="0" fontId="46" fillId="0" borderId="0" xfId="2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43" fontId="0" fillId="0" borderId="0" xfId="0" applyNumberForma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43" fontId="17" fillId="0" borderId="0" xfId="1" applyFont="1" applyBorder="1" applyAlignment="1" applyProtection="1">
      <alignment horizontal="center" vertical="center"/>
    </xf>
    <xf numFmtId="0" fontId="56" fillId="0" borderId="0" xfId="0" applyFont="1" applyAlignment="1" applyProtection="1">
      <alignment wrapText="1"/>
      <protection locked="0"/>
    </xf>
    <xf numFmtId="0" fontId="56" fillId="0" borderId="0" xfId="0" applyFont="1" applyAlignment="1">
      <alignment wrapText="1"/>
    </xf>
    <xf numFmtId="0" fontId="34" fillId="0" borderId="0" xfId="2" applyFont="1" applyAlignment="1">
      <alignment wrapText="1"/>
    </xf>
    <xf numFmtId="0" fontId="58" fillId="0" borderId="28" xfId="0" applyFont="1" applyBorder="1" applyAlignment="1">
      <alignment horizontal="justify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28" xfId="0" applyFont="1" applyBorder="1" applyAlignment="1">
      <alignment vertical="center" wrapText="1"/>
    </xf>
    <xf numFmtId="0" fontId="57" fillId="0" borderId="28" xfId="0" applyFont="1" applyBorder="1" applyAlignment="1">
      <alignment vertical="center" wrapText="1"/>
    </xf>
    <xf numFmtId="0" fontId="56" fillId="0" borderId="0" xfId="0" applyFont="1"/>
    <xf numFmtId="0" fontId="57" fillId="12" borderId="39" xfId="0" applyFont="1" applyFill="1" applyBorder="1" applyAlignment="1">
      <alignment horizontal="center" vertical="center" wrapText="1"/>
    </xf>
    <xf numFmtId="0" fontId="57" fillId="12" borderId="40" xfId="0" applyFont="1" applyFill="1" applyBorder="1" applyAlignment="1">
      <alignment horizontal="center" vertical="center" wrapText="1"/>
    </xf>
    <xf numFmtId="0" fontId="57" fillId="12" borderId="41" xfId="0" applyFont="1" applyFill="1" applyBorder="1" applyAlignment="1">
      <alignment horizontal="center" vertical="center" wrapText="1"/>
    </xf>
    <xf numFmtId="0" fontId="57" fillId="12" borderId="42" xfId="0" applyFont="1" applyFill="1" applyBorder="1" applyAlignment="1">
      <alignment horizontal="center" vertical="center" wrapText="1"/>
    </xf>
    <xf numFmtId="0" fontId="60" fillId="14" borderId="0" xfId="0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16" borderId="0" xfId="0" applyFill="1" applyAlignment="1">
      <alignment horizontal="center" vertical="center"/>
    </xf>
    <xf numFmtId="17" fontId="20" fillId="7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59" fillId="0" borderId="23" xfId="0" applyFont="1" applyBorder="1" applyAlignment="1">
      <alignment horizontal="center" vertical="center"/>
    </xf>
    <xf numFmtId="0" fontId="62" fillId="0" borderId="1" xfId="0" applyFont="1" applyBorder="1" applyAlignment="1" applyProtection="1">
      <alignment horizontal="justify" vertical="center"/>
      <protection locked="0"/>
    </xf>
    <xf numFmtId="0" fontId="6" fillId="0" borderId="0" xfId="0" applyFont="1" applyAlignment="1">
      <alignment vertical="center" wrapText="1"/>
    </xf>
    <xf numFmtId="0" fontId="7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43" fontId="2" fillId="0" borderId="20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3" fontId="2" fillId="0" borderId="43" xfId="0" applyNumberFormat="1" applyFont="1" applyBorder="1" applyAlignment="1">
      <alignment vertical="center" wrapText="1"/>
    </xf>
    <xf numFmtId="0" fontId="40" fillId="8" borderId="0" xfId="0" applyFont="1" applyFill="1"/>
    <xf numFmtId="43" fontId="40" fillId="0" borderId="0" xfId="1" applyFont="1" applyProtection="1"/>
    <xf numFmtId="0" fontId="40" fillId="0" borderId="0" xfId="0" applyFont="1" applyProtection="1">
      <protection locked="0"/>
    </xf>
    <xf numFmtId="0" fontId="40" fillId="0" borderId="0" xfId="0" applyFont="1"/>
    <xf numFmtId="0" fontId="66" fillId="0" borderId="4" xfId="0" applyFont="1" applyBorder="1" applyAlignment="1">
      <alignment horizontal="center" vertical="center" wrapText="1"/>
    </xf>
    <xf numFmtId="43" fontId="66" fillId="0" borderId="4" xfId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4" fillId="0" borderId="0" xfId="0" applyFont="1" applyProtection="1">
      <protection locked="0"/>
    </xf>
    <xf numFmtId="0" fontId="67" fillId="11" borderId="4" xfId="0" applyFont="1" applyFill="1" applyBorder="1" applyAlignment="1">
      <alignment horizontal="justify" vertical="center" wrapText="1"/>
    </xf>
    <xf numFmtId="43" fontId="68" fillId="11" borderId="4" xfId="1" applyFont="1" applyFill="1" applyBorder="1" applyAlignment="1" applyProtection="1">
      <alignment horizontal="right" vertical="center" wrapText="1"/>
    </xf>
    <xf numFmtId="43" fontId="40" fillId="0" borderId="0" xfId="1" applyFont="1" applyProtection="1">
      <protection locked="0"/>
    </xf>
    <xf numFmtId="0" fontId="66" fillId="0" borderId="4" xfId="0" applyFont="1" applyBorder="1" applyAlignment="1" applyProtection="1">
      <alignment horizontal="center" vertical="center" wrapText="1"/>
      <protection locked="0"/>
    </xf>
    <xf numFmtId="43" fontId="66" fillId="0" borderId="4" xfId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justify" vertical="center" wrapText="1"/>
      <protection locked="0"/>
    </xf>
    <xf numFmtId="43" fontId="11" fillId="0" borderId="4" xfId="1" applyFont="1" applyBorder="1" applyAlignment="1" applyProtection="1">
      <alignment horizontal="justify" vertical="center" wrapText="1"/>
      <protection locked="0"/>
    </xf>
    <xf numFmtId="0" fontId="69" fillId="0" borderId="0" xfId="0" applyFont="1" applyProtection="1">
      <protection locked="0"/>
    </xf>
    <xf numFmtId="0" fontId="67" fillId="11" borderId="4" xfId="0" applyFont="1" applyFill="1" applyBorder="1" applyAlignment="1" applyProtection="1">
      <alignment horizontal="justify" vertical="center" wrapText="1"/>
      <protection locked="0"/>
    </xf>
    <xf numFmtId="43" fontId="68" fillId="5" borderId="4" xfId="1" applyFont="1" applyFill="1" applyBorder="1" applyAlignment="1" applyProtection="1">
      <alignment horizontal="right" vertical="center" wrapText="1"/>
    </xf>
    <xf numFmtId="0" fontId="70" fillId="0" borderId="0" xfId="0" applyFont="1"/>
    <xf numFmtId="0" fontId="71" fillId="0" borderId="0" xfId="0" applyFont="1" applyProtection="1">
      <protection locked="0"/>
    </xf>
    <xf numFmtId="43" fontId="14" fillId="0" borderId="0" xfId="1" applyFont="1" applyProtection="1">
      <protection locked="0"/>
    </xf>
    <xf numFmtId="0" fontId="72" fillId="0" borderId="0" xfId="0" applyFont="1" applyProtection="1">
      <protection locked="0"/>
    </xf>
    <xf numFmtId="43" fontId="40" fillId="0" borderId="0" xfId="1" applyFont="1" applyAlignment="1" applyProtection="1">
      <alignment horizontal="left" vertical="center"/>
      <protection locked="0"/>
    </xf>
    <xf numFmtId="14" fontId="40" fillId="0" borderId="0" xfId="1" applyNumberFormat="1" applyFont="1" applyProtection="1">
      <protection locked="0"/>
    </xf>
    <xf numFmtId="43" fontId="72" fillId="0" borderId="0" xfId="1" applyFont="1" applyProtection="1">
      <protection locked="0"/>
    </xf>
    <xf numFmtId="0" fontId="73" fillId="0" borderId="0" xfId="0" applyFont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75" fillId="0" borderId="0" xfId="0" applyFont="1" applyAlignment="1" applyProtection="1">
      <alignment wrapText="1"/>
      <protection locked="0"/>
    </xf>
    <xf numFmtId="0" fontId="7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75" fillId="0" borderId="0" xfId="0" applyFont="1" applyAlignment="1">
      <alignment wrapText="1"/>
    </xf>
    <xf numFmtId="0" fontId="76" fillId="0" borderId="0" xfId="0" applyFont="1" applyAlignment="1">
      <alignment vertical="center"/>
    </xf>
    <xf numFmtId="43" fontId="76" fillId="0" borderId="0" xfId="0" applyNumberFormat="1" applyFont="1" applyAlignment="1">
      <alignment vertical="center"/>
    </xf>
    <xf numFmtId="0" fontId="23" fillId="0" borderId="0" xfId="0" applyFont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0" fontId="79" fillId="0" borderId="0" xfId="0" applyFont="1" applyAlignment="1" applyProtection="1">
      <alignment wrapText="1"/>
      <protection locked="0"/>
    </xf>
    <xf numFmtId="0" fontId="79" fillId="0" borderId="0" xfId="0" applyFont="1" applyAlignment="1" applyProtection="1">
      <alignment vertical="center"/>
      <protection locked="0"/>
    </xf>
    <xf numFmtId="0" fontId="77" fillId="0" borderId="5" xfId="2" applyFont="1" applyBorder="1" applyAlignment="1">
      <alignment horizontal="center" vertical="center" wrapText="1"/>
    </xf>
    <xf numFmtId="0" fontId="77" fillId="0" borderId="7" xfId="2" applyFont="1" applyBorder="1" applyAlignment="1">
      <alignment horizontal="center" vertical="center" wrapText="1"/>
    </xf>
    <xf numFmtId="0" fontId="77" fillId="0" borderId="6" xfId="2" applyFont="1" applyBorder="1" applyAlignment="1">
      <alignment horizontal="center" vertical="center" wrapText="1"/>
    </xf>
    <xf numFmtId="0" fontId="77" fillId="0" borderId="21" xfId="2" applyFont="1" applyBorder="1" applyAlignment="1">
      <alignment horizontal="center" vertical="center" wrapText="1"/>
    </xf>
    <xf numFmtId="43" fontId="6" fillId="0" borderId="0" xfId="0" applyNumberFormat="1" applyFont="1" applyProtection="1">
      <protection locked="0"/>
    </xf>
    <xf numFmtId="0" fontId="75" fillId="2" borderId="4" xfId="0" applyFont="1" applyFill="1" applyBorder="1" applyAlignment="1">
      <alignment horizontal="left" vertical="center" wrapText="1"/>
    </xf>
    <xf numFmtId="0" fontId="75" fillId="0" borderId="0" xfId="2" applyFont="1" applyAlignment="1">
      <alignment wrapText="1"/>
    </xf>
    <xf numFmtId="0" fontId="77" fillId="0" borderId="0" xfId="0" applyFont="1" applyAlignment="1">
      <alignment horizontal="center" vertical="center"/>
    </xf>
    <xf numFmtId="0" fontId="75" fillId="0" borderId="0" xfId="0" applyFont="1" applyAlignment="1">
      <alignment vertical="center" wrapText="1"/>
    </xf>
    <xf numFmtId="0" fontId="75" fillId="0" borderId="0" xfId="0" applyFont="1" applyAlignment="1">
      <alignment vertical="center"/>
    </xf>
    <xf numFmtId="43" fontId="75" fillId="0" borderId="0" xfId="0" applyNumberFormat="1" applyFont="1" applyAlignment="1">
      <alignment vertical="center"/>
    </xf>
    <xf numFmtId="0" fontId="23" fillId="9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23" fillId="1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0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81" fillId="0" borderId="0" xfId="4" applyFont="1" applyProtection="1">
      <protection locked="0"/>
    </xf>
    <xf numFmtId="0" fontId="83" fillId="0" borderId="0" xfId="4" applyFont="1"/>
    <xf numFmtId="0" fontId="83" fillId="0" borderId="0" xfId="4" applyFont="1" applyProtection="1">
      <protection locked="0"/>
    </xf>
    <xf numFmtId="0" fontId="8" fillId="0" borderId="0" xfId="2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Border="1" applyAlignment="1" applyProtection="1">
      <alignment wrapText="1"/>
      <protection locked="0"/>
    </xf>
    <xf numFmtId="0" fontId="14" fillId="0" borderId="0" xfId="2" applyFont="1" applyAlignment="1" applyProtection="1">
      <alignment horizontal="left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horizontal="center" vertical="center" wrapText="1"/>
      <protection locked="0"/>
    </xf>
    <xf numFmtId="0" fontId="38" fillId="0" borderId="0" xfId="2" applyFont="1" applyAlignment="1">
      <alignment horizontal="center"/>
    </xf>
    <xf numFmtId="0" fontId="84" fillId="0" borderId="3" xfId="2" applyFont="1" applyBorder="1" applyAlignment="1">
      <alignment horizontal="center" vertical="center"/>
    </xf>
    <xf numFmtId="0" fontId="74" fillId="0" borderId="3" xfId="2" applyFont="1" applyBorder="1" applyAlignment="1">
      <alignment horizontal="center" vertical="center" wrapText="1"/>
    </xf>
    <xf numFmtId="0" fontId="74" fillId="0" borderId="3" xfId="2" applyFont="1" applyBorder="1" applyAlignment="1">
      <alignment horizontal="left" vertical="center" wrapText="1"/>
    </xf>
    <xf numFmtId="43" fontId="74" fillId="0" borderId="3" xfId="1" applyFont="1" applyBorder="1" applyAlignment="1" applyProtection="1">
      <alignment horizontal="center" vertical="center" wrapText="1"/>
    </xf>
    <xf numFmtId="0" fontId="38" fillId="0" borderId="0" xfId="2" applyFont="1" applyAlignment="1" applyProtection="1">
      <alignment horizontal="center"/>
      <protection locked="0"/>
    </xf>
    <xf numFmtId="0" fontId="38" fillId="0" borderId="0" xfId="2" applyFont="1" applyAlignment="1">
      <alignment horizontal="left" vertical="center"/>
    </xf>
    <xf numFmtId="0" fontId="77" fillId="11" borderId="0" xfId="2" applyFont="1" applyFill="1" applyAlignment="1">
      <alignment vertical="center" wrapText="1"/>
    </xf>
    <xf numFmtId="43" fontId="78" fillId="11" borderId="0" xfId="1" applyFont="1" applyFill="1" applyBorder="1" applyAlignment="1" applyProtection="1">
      <alignment vertical="center" wrapText="1"/>
    </xf>
    <xf numFmtId="0" fontId="38" fillId="0" borderId="0" xfId="2" applyFont="1" applyAlignment="1" applyProtection="1">
      <alignment vertical="center"/>
      <protection locked="0"/>
    </xf>
    <xf numFmtId="43" fontId="77" fillId="11" borderId="0" xfId="1" applyFont="1" applyFill="1" applyBorder="1" applyAlignment="1" applyProtection="1">
      <alignment vertical="center" wrapText="1"/>
    </xf>
    <xf numFmtId="0" fontId="77" fillId="0" borderId="0" xfId="2" applyFont="1" applyAlignment="1">
      <alignment vertical="center" wrapText="1"/>
    </xf>
    <xf numFmtId="43" fontId="77" fillId="0" borderId="0" xfId="1" applyFont="1" applyFill="1" applyBorder="1" applyAlignment="1" applyProtection="1">
      <alignment vertical="center" wrapText="1"/>
    </xf>
    <xf numFmtId="0" fontId="75" fillId="0" borderId="0" xfId="2" applyFont="1" applyAlignment="1">
      <alignment vertical="center" wrapText="1"/>
    </xf>
    <xf numFmtId="43" fontId="75" fillId="0" borderId="0" xfId="1" applyFont="1" applyFill="1" applyBorder="1" applyAlignment="1" applyProtection="1">
      <alignment vertical="center" wrapText="1"/>
    </xf>
    <xf numFmtId="49" fontId="75" fillId="0" borderId="0" xfId="2" applyNumberFormat="1" applyFont="1" applyAlignment="1">
      <alignment vertical="center" wrapText="1"/>
    </xf>
    <xf numFmtId="0" fontId="38" fillId="3" borderId="0" xfId="2" applyFont="1" applyFill="1" applyAlignment="1" applyProtection="1">
      <alignment vertical="center"/>
      <protection locked="0"/>
    </xf>
    <xf numFmtId="43" fontId="77" fillId="0" borderId="0" xfId="1" applyFont="1" applyFill="1" applyBorder="1" applyAlignment="1" applyProtection="1">
      <alignment horizontal="center" vertical="center" wrapText="1"/>
    </xf>
    <xf numFmtId="0" fontId="44" fillId="0" borderId="0" xfId="2" applyFont="1" applyAlignment="1">
      <alignment vertical="center"/>
    </xf>
    <xf numFmtId="0" fontId="44" fillId="0" borderId="0" xfId="2" applyFont="1" applyAlignment="1" applyProtection="1">
      <alignment vertical="center"/>
      <protection locked="0"/>
    </xf>
    <xf numFmtId="0" fontId="77" fillId="0" borderId="0" xfId="2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49" fontId="75" fillId="0" borderId="0" xfId="2" applyNumberFormat="1" applyFont="1" applyAlignment="1">
      <alignment horizontal="left" vertical="center" wrapText="1"/>
    </xf>
    <xf numFmtId="43" fontId="75" fillId="0" borderId="0" xfId="1" applyFont="1" applyFill="1" applyBorder="1" applyAlignment="1" applyProtection="1">
      <alignment horizontal="left" vertical="center" wrapText="1"/>
    </xf>
    <xf numFmtId="0" fontId="75" fillId="0" borderId="0" xfId="2" applyFont="1" applyAlignment="1">
      <alignment horizontal="left" vertical="center" wrapText="1"/>
    </xf>
    <xf numFmtId="0" fontId="85" fillId="0" borderId="0" xfId="2" applyFont="1" applyAlignment="1">
      <alignment vertical="center"/>
    </xf>
    <xf numFmtId="0" fontId="77" fillId="11" borderId="0" xfId="2" applyFont="1" applyFill="1" applyAlignment="1">
      <alignment horizontal="left" vertical="center" wrapText="1"/>
    </xf>
    <xf numFmtId="0" fontId="38" fillId="0" borderId="0" xfId="2" applyFont="1" applyProtection="1">
      <protection locked="0"/>
    </xf>
    <xf numFmtId="0" fontId="38" fillId="0" borderId="0" xfId="2" applyFont="1" applyAlignment="1" applyProtection="1">
      <alignment horizontal="left"/>
      <protection locked="0"/>
    </xf>
    <xf numFmtId="0" fontId="38" fillId="0" borderId="0" xfId="2" applyFont="1" applyAlignment="1" applyProtection="1">
      <alignment vertical="center" wrapText="1"/>
      <protection locked="0"/>
    </xf>
    <xf numFmtId="43" fontId="14" fillId="0" borderId="0" xfId="1" applyFont="1" applyAlignment="1" applyProtection="1">
      <alignment wrapText="1"/>
      <protection locked="0"/>
    </xf>
    <xf numFmtId="0" fontId="14" fillId="0" borderId="0" xfId="2" applyFont="1" applyAlignment="1" applyProtection="1">
      <alignment wrapText="1"/>
      <protection locked="0"/>
    </xf>
    <xf numFmtId="0" fontId="22" fillId="10" borderId="8" xfId="0" applyFont="1" applyFill="1" applyBorder="1" applyAlignment="1">
      <alignment horizontal="center" vertical="center" wrapText="1"/>
    </xf>
    <xf numFmtId="0" fontId="23" fillId="0" borderId="44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23" fillId="0" borderId="45" xfId="2" applyFont="1" applyBorder="1" applyAlignment="1">
      <alignment horizontal="center" vertical="center" wrapText="1"/>
    </xf>
    <xf numFmtId="43" fontId="14" fillId="0" borderId="0" xfId="1" applyFont="1" applyFill="1" applyAlignment="1" applyProtection="1">
      <alignment wrapText="1"/>
    </xf>
    <xf numFmtId="0" fontId="86" fillId="9" borderId="4" xfId="0" applyFont="1" applyFill="1" applyBorder="1" applyAlignment="1">
      <alignment horizontal="justify" vertical="center" wrapText="1"/>
    </xf>
    <xf numFmtId="43" fontId="87" fillId="9" borderId="4" xfId="1" applyFont="1" applyFill="1" applyBorder="1" applyAlignment="1" applyProtection="1">
      <alignment horizontal="right" vertical="center" wrapText="1"/>
    </xf>
    <xf numFmtId="43" fontId="64" fillId="9" borderId="20" xfId="0" applyNumberFormat="1" applyFont="1" applyFill="1" applyBorder="1" applyAlignment="1">
      <alignment vertical="center" wrapText="1"/>
    </xf>
    <xf numFmtId="0" fontId="88" fillId="9" borderId="21" xfId="0" applyFont="1" applyFill="1" applyBorder="1" applyAlignment="1">
      <alignment vertical="center" wrapText="1"/>
    </xf>
    <xf numFmtId="43" fontId="89" fillId="9" borderId="20" xfId="0" applyNumberFormat="1" applyFont="1" applyFill="1" applyBorder="1" applyAlignment="1">
      <alignment vertical="center" wrapText="1"/>
    </xf>
    <xf numFmtId="0" fontId="63" fillId="17" borderId="21" xfId="0" applyFont="1" applyFill="1" applyBorder="1" applyAlignment="1">
      <alignment vertical="center" wrapText="1"/>
    </xf>
    <xf numFmtId="43" fontId="65" fillId="17" borderId="20" xfId="0" applyNumberFormat="1" applyFont="1" applyFill="1" applyBorder="1" applyAlignment="1">
      <alignment vertical="center" wrapText="1"/>
    </xf>
    <xf numFmtId="0" fontId="63" fillId="17" borderId="21" xfId="0" applyFont="1" applyFill="1" applyBorder="1" applyAlignment="1">
      <alignment vertical="center"/>
    </xf>
    <xf numFmtId="43" fontId="65" fillId="17" borderId="20" xfId="0" applyNumberFormat="1" applyFont="1" applyFill="1" applyBorder="1" applyAlignment="1">
      <alignment vertical="center"/>
    </xf>
    <xf numFmtId="43" fontId="65" fillId="17" borderId="20" xfId="0" applyNumberFormat="1" applyFont="1" applyFill="1" applyBorder="1" applyAlignment="1">
      <alignment horizontal="center" vertical="center" wrapText="1"/>
    </xf>
    <xf numFmtId="43" fontId="65" fillId="17" borderId="20" xfId="0" applyNumberFormat="1" applyFont="1" applyFill="1" applyBorder="1" applyAlignment="1">
      <alignment horizontal="right" vertical="center" wrapText="1"/>
    </xf>
    <xf numFmtId="43" fontId="63" fillId="17" borderId="20" xfId="0" applyNumberFormat="1" applyFont="1" applyFill="1" applyBorder="1" applyAlignment="1">
      <alignment vertical="center" wrapText="1"/>
    </xf>
    <xf numFmtId="0" fontId="63" fillId="0" borderId="21" xfId="0" applyFont="1" applyBorder="1" applyAlignment="1">
      <alignment vertical="center" wrapText="1"/>
    </xf>
    <xf numFmtId="43" fontId="65" fillId="0" borderId="2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43" fontId="65" fillId="0" borderId="20" xfId="0" applyNumberFormat="1" applyFont="1" applyBorder="1" applyAlignment="1">
      <alignment vertical="center" wrapText="1"/>
    </xf>
    <xf numFmtId="0" fontId="20" fillId="0" borderId="0" xfId="0" applyFont="1"/>
    <xf numFmtId="43" fontId="58" fillId="0" borderId="27" xfId="0" applyNumberFormat="1" applyFont="1" applyBorder="1" applyAlignment="1">
      <alignment vertical="center" wrapText="1"/>
    </xf>
    <xf numFmtId="0" fontId="58" fillId="0" borderId="27" xfId="0" applyFont="1" applyBorder="1" applyAlignment="1">
      <alignment vertical="center" wrapText="1"/>
    </xf>
    <xf numFmtId="44" fontId="57" fillId="0" borderId="29" xfId="0" applyNumberFormat="1" applyFont="1" applyBorder="1" applyAlignment="1">
      <alignment vertical="center" wrapText="1"/>
    </xf>
    <xf numFmtId="0" fontId="58" fillId="0" borderId="29" xfId="0" applyFont="1" applyBorder="1" applyAlignment="1">
      <alignment vertical="center" wrapText="1"/>
    </xf>
    <xf numFmtId="43" fontId="78" fillId="11" borderId="15" xfId="0" applyNumberFormat="1" applyFont="1" applyFill="1" applyBorder="1" applyAlignment="1">
      <alignment vertical="center"/>
    </xf>
    <xf numFmtId="0" fontId="23" fillId="0" borderId="49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77" fillId="0" borderId="50" xfId="2" applyFont="1" applyBorder="1" applyAlignment="1">
      <alignment horizontal="center" vertical="center" wrapText="1"/>
    </xf>
    <xf numFmtId="0" fontId="77" fillId="0" borderId="51" xfId="2" applyFont="1" applyBorder="1" applyAlignment="1">
      <alignment horizontal="center" vertical="center" wrapText="1"/>
    </xf>
    <xf numFmtId="0" fontId="77" fillId="10" borderId="14" xfId="0" applyFont="1" applyFill="1" applyBorder="1" applyAlignment="1">
      <alignment horizontal="center" vertical="center"/>
    </xf>
    <xf numFmtId="43" fontId="78" fillId="11" borderId="18" xfId="0" applyNumberFormat="1" applyFont="1" applyFill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2" fillId="0" borderId="14" xfId="0" applyFont="1" applyBorder="1"/>
    <xf numFmtId="0" fontId="0" fillId="0" borderId="15" xfId="0" applyBorder="1"/>
    <xf numFmtId="0" fontId="22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40" fillId="18" borderId="0" xfId="0" applyFont="1" applyFill="1" applyAlignment="1">
      <alignment vertical="center"/>
    </xf>
    <xf numFmtId="0" fontId="76" fillId="18" borderId="0" xfId="0" applyFont="1" applyFill="1" applyAlignment="1">
      <alignment vertical="center"/>
    </xf>
    <xf numFmtId="0" fontId="77" fillId="0" borderId="52" xfId="0" applyFont="1" applyBorder="1" applyAlignment="1">
      <alignment horizontal="center" vertical="center" wrapText="1"/>
    </xf>
    <xf numFmtId="0" fontId="75" fillId="0" borderId="8" xfId="0" applyFont="1" applyBorder="1" applyAlignment="1">
      <alignment horizontal="left" vertical="center" wrapText="1"/>
    </xf>
    <xf numFmtId="0" fontId="77" fillId="0" borderId="1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left" vertical="center" wrapText="1"/>
    </xf>
    <xf numFmtId="0" fontId="77" fillId="0" borderId="52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43" fontId="31" fillId="9" borderId="0" xfId="1" applyFont="1" applyFill="1" applyAlignment="1">
      <alignment vertical="center" wrapText="1"/>
    </xf>
    <xf numFmtId="0" fontId="54" fillId="0" borderId="0" xfId="2" applyFont="1" applyAlignment="1">
      <alignment horizontal="center"/>
    </xf>
    <xf numFmtId="43" fontId="30" fillId="9" borderId="0" xfId="1" applyFont="1" applyFill="1" applyAlignment="1">
      <alignment vertical="center" wrapText="1"/>
    </xf>
    <xf numFmtId="0" fontId="23" fillId="17" borderId="0" xfId="2" applyFont="1" applyFill="1" applyAlignment="1">
      <alignment vertical="center"/>
    </xf>
    <xf numFmtId="0" fontId="23" fillId="17" borderId="0" xfId="2" applyFont="1" applyFill="1" applyAlignment="1">
      <alignment vertical="center" wrapText="1"/>
    </xf>
    <xf numFmtId="43" fontId="23" fillId="17" borderId="0" xfId="1" applyFont="1" applyFill="1" applyAlignment="1">
      <alignment vertical="center" wrapText="1"/>
    </xf>
    <xf numFmtId="0" fontId="6" fillId="6" borderId="0" xfId="2" applyFont="1" applyFill="1" applyAlignment="1">
      <alignment vertical="center"/>
    </xf>
    <xf numFmtId="0" fontId="6" fillId="6" borderId="0" xfId="2" applyFont="1" applyFill="1" applyAlignment="1">
      <alignment vertical="center" wrapText="1"/>
    </xf>
    <xf numFmtId="43" fontId="6" fillId="6" borderId="0" xfId="1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43" fontId="6" fillId="0" borderId="0" xfId="1" applyFont="1" applyAlignment="1" applyProtection="1">
      <alignment vertical="center" wrapText="1"/>
      <protection locked="0"/>
    </xf>
    <xf numFmtId="0" fontId="50" fillId="0" borderId="0" xfId="2" applyFont="1" applyAlignment="1">
      <alignment horizontal="center"/>
    </xf>
    <xf numFmtId="49" fontId="6" fillId="6" borderId="0" xfId="2" applyNumberFormat="1" applyFont="1" applyFill="1" applyAlignment="1">
      <alignment vertical="center"/>
    </xf>
    <xf numFmtId="0" fontId="23" fillId="17" borderId="0" xfId="2" applyFont="1" applyFill="1" applyAlignment="1">
      <alignment horizontal="left" vertical="center"/>
    </xf>
    <xf numFmtId="43" fontId="23" fillId="17" borderId="0" xfId="1" applyFont="1" applyFill="1" applyAlignment="1">
      <alignment horizontal="center" vertical="center" wrapText="1"/>
    </xf>
    <xf numFmtId="43" fontId="23" fillId="17" borderId="0" xfId="1" applyFont="1" applyFill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9" fontId="6" fillId="4" borderId="0" xfId="2" applyNumberFormat="1" applyFont="1" applyFill="1" applyAlignment="1">
      <alignment vertical="center"/>
    </xf>
    <xf numFmtId="0" fontId="16" fillId="4" borderId="0" xfId="2" applyFont="1" applyFill="1" applyAlignment="1">
      <alignment vertical="center" wrapText="1"/>
    </xf>
    <xf numFmtId="43" fontId="16" fillId="4" borderId="0" xfId="1" applyFont="1" applyFill="1" applyAlignment="1">
      <alignment vertical="center" wrapText="1"/>
    </xf>
    <xf numFmtId="43" fontId="22" fillId="17" borderId="0" xfId="1" applyFont="1" applyFill="1" applyAlignment="1">
      <alignment vertical="center" wrapText="1"/>
    </xf>
    <xf numFmtId="49" fontId="6" fillId="4" borderId="0" xfId="2" applyNumberFormat="1" applyFont="1" applyFill="1"/>
    <xf numFmtId="43" fontId="29" fillId="4" borderId="0" xfId="1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6" fillId="0" borderId="0" xfId="2" applyNumberFormat="1" applyFont="1"/>
    <xf numFmtId="0" fontId="6" fillId="4" borderId="0" xfId="2" applyFont="1" applyFill="1" applyAlignment="1">
      <alignment vertical="center" wrapText="1"/>
    </xf>
    <xf numFmtId="0" fontId="6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vertical="center" wrapText="1"/>
      <protection locked="0"/>
    </xf>
    <xf numFmtId="0" fontId="51" fillId="4" borderId="0" xfId="2" applyFont="1" applyFill="1" applyAlignment="1">
      <alignment vertical="center" wrapText="1"/>
    </xf>
    <xf numFmtId="0" fontId="52" fillId="4" borderId="0" xfId="2" applyFont="1" applyFill="1" applyAlignment="1">
      <alignment vertical="center" wrapText="1"/>
    </xf>
    <xf numFmtId="0" fontId="46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0" fontId="6" fillId="6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11" borderId="0" xfId="2" applyFont="1" applyFill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43" fontId="14" fillId="0" borderId="0" xfId="1" applyFont="1" applyAlignment="1">
      <alignment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6" fillId="11" borderId="0" xfId="0" applyFont="1" applyFill="1" applyAlignment="1">
      <alignment vertical="center" wrapText="1"/>
    </xf>
    <xf numFmtId="0" fontId="6" fillId="4" borderId="0" xfId="2" applyFont="1" applyFill="1" applyAlignment="1">
      <alignment vertical="center"/>
    </xf>
    <xf numFmtId="0" fontId="6" fillId="17" borderId="0" xfId="2" applyFont="1" applyFill="1" applyAlignment="1">
      <alignment horizontal="left" vertical="center"/>
    </xf>
    <xf numFmtId="0" fontId="6" fillId="17" borderId="0" xfId="2" applyFont="1" applyFill="1" applyAlignment="1">
      <alignment vertical="center" wrapText="1"/>
    </xf>
    <xf numFmtId="43" fontId="2" fillId="17" borderId="20" xfId="0" applyNumberFormat="1" applyFont="1" applyFill="1" applyBorder="1" applyAlignment="1">
      <alignment vertical="center" wrapText="1"/>
    </xf>
    <xf numFmtId="0" fontId="6" fillId="18" borderId="0" xfId="2" applyFont="1" applyFill="1" applyAlignment="1">
      <alignment horizontal="center" vertical="center" wrapText="1"/>
    </xf>
    <xf numFmtId="0" fontId="18" fillId="18" borderId="0" xfId="0" applyFont="1" applyFill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6" fillId="19" borderId="0" xfId="2" applyFont="1" applyFill="1" applyAlignment="1">
      <alignment horizontal="center" vertical="center" wrapText="1"/>
    </xf>
    <xf numFmtId="0" fontId="40" fillId="19" borderId="0" xfId="0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1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6" fillId="18" borderId="0" xfId="0" applyFont="1" applyFill="1" applyAlignment="1">
      <alignment vertical="center" wrapText="1"/>
    </xf>
    <xf numFmtId="0" fontId="0" fillId="18" borderId="0" xfId="0" applyFill="1" applyAlignment="1">
      <alignment horizontal="center" vertical="center"/>
    </xf>
    <xf numFmtId="0" fontId="61" fillId="18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9" borderId="0" xfId="0" applyFill="1"/>
    <xf numFmtId="0" fontId="6" fillId="19" borderId="0" xfId="0" applyFont="1" applyFill="1" applyAlignment="1">
      <alignment vertical="center" wrapText="1"/>
    </xf>
    <xf numFmtId="0" fontId="91" fillId="0" borderId="0" xfId="2" applyFont="1" applyAlignment="1">
      <alignment horizontal="center" vertical="center" wrapText="1"/>
    </xf>
    <xf numFmtId="43" fontId="14" fillId="0" borderId="0" xfId="2" applyNumberFormat="1" applyFont="1" applyProtection="1">
      <protection locked="0"/>
    </xf>
    <xf numFmtId="43" fontId="3" fillId="0" borderId="0" xfId="1" applyFont="1" applyBorder="1" applyAlignment="1" applyProtection="1">
      <alignment horizontal="center" vertical="center" wrapText="1"/>
      <protection locked="0"/>
    </xf>
    <xf numFmtId="49" fontId="6" fillId="0" borderId="0" xfId="2" applyNumberFormat="1" applyFont="1" applyAlignment="1">
      <alignment horizontal="left"/>
    </xf>
    <xf numFmtId="43" fontId="6" fillId="0" borderId="0" xfId="1" applyFont="1" applyFill="1" applyAlignment="1" applyProtection="1">
      <alignment vertical="center" wrapText="1"/>
      <protection locked="0"/>
    </xf>
    <xf numFmtId="0" fontId="40" fillId="11" borderId="0" xfId="0" applyFont="1" applyFill="1" applyAlignment="1">
      <alignment vertical="center"/>
    </xf>
    <xf numFmtId="43" fontId="40" fillId="0" borderId="0" xfId="0" applyNumberFormat="1" applyFont="1" applyProtection="1">
      <protection locked="0"/>
    </xf>
    <xf numFmtId="0" fontId="76" fillId="19" borderId="0" xfId="0" applyFont="1" applyFill="1" applyAlignment="1">
      <alignment vertical="center"/>
    </xf>
    <xf numFmtId="43" fontId="11" fillId="0" borderId="4" xfId="1" applyFont="1" applyFill="1" applyBorder="1" applyAlignment="1" applyProtection="1">
      <alignment horizontal="justify" vertical="center" wrapText="1"/>
    </xf>
    <xf numFmtId="43" fontId="38" fillId="0" borderId="0" xfId="2" applyNumberFormat="1" applyFont="1" applyAlignment="1" applyProtection="1">
      <alignment vertical="center"/>
      <protection locked="0"/>
    </xf>
    <xf numFmtId="0" fontId="25" fillId="0" borderId="56" xfId="0" applyFont="1" applyBorder="1" applyAlignment="1" applyProtection="1">
      <alignment horizontal="justify" vertical="center" wrapText="1"/>
      <protection locked="0"/>
    </xf>
    <xf numFmtId="0" fontId="59" fillId="0" borderId="0" xfId="0" applyFont="1" applyAlignment="1">
      <alignment horizontal="center" vertical="center"/>
    </xf>
    <xf numFmtId="0" fontId="25" fillId="0" borderId="57" xfId="0" applyFont="1" applyBorder="1" applyAlignment="1" applyProtection="1">
      <alignment horizontal="justify" vertical="center" wrapText="1"/>
      <protection locked="0"/>
    </xf>
    <xf numFmtId="43" fontId="0" fillId="0" borderId="0" xfId="0" applyNumberFormat="1" applyProtection="1">
      <protection locked="0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0" fillId="9" borderId="0" xfId="2" applyFont="1" applyFill="1" applyAlignment="1">
      <alignment vertical="center"/>
    </xf>
    <xf numFmtId="0" fontId="30" fillId="9" borderId="0" xfId="2" applyFont="1" applyFill="1" applyAlignment="1">
      <alignment vertical="center" wrapText="1"/>
    </xf>
    <xf numFmtId="0" fontId="30" fillId="9" borderId="0" xfId="2" applyFont="1" applyFill="1" applyAlignment="1">
      <alignment horizontal="left" vertical="center"/>
    </xf>
    <xf numFmtId="0" fontId="58" fillId="0" borderId="58" xfId="0" applyFont="1" applyBorder="1" applyAlignment="1">
      <alignment horizontal="center" vertical="center" wrapText="1"/>
    </xf>
    <xf numFmtId="43" fontId="6" fillId="0" borderId="28" xfId="1" applyFont="1" applyBorder="1" applyAlignment="1" applyProtection="1">
      <alignment vertical="center" wrapText="1"/>
      <protection locked="0"/>
    </xf>
    <xf numFmtId="44" fontId="57" fillId="0" borderId="28" xfId="0" applyNumberFormat="1" applyFont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49" fontId="6" fillId="4" borderId="0" xfId="2" applyNumberFormat="1" applyFont="1" applyFill="1" applyAlignment="1">
      <alignment vertical="center" wrapText="1"/>
    </xf>
    <xf numFmtId="49" fontId="6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horizontal="left"/>
    </xf>
    <xf numFmtId="44" fontId="0" fillId="0" borderId="0" xfId="0" applyNumberFormat="1"/>
    <xf numFmtId="43" fontId="0" fillId="18" borderId="0" xfId="0" applyNumberFormat="1" applyFill="1" applyAlignment="1" applyProtection="1">
      <alignment vertical="center"/>
      <protection locked="0"/>
    </xf>
    <xf numFmtId="43" fontId="0" fillId="20" borderId="0" xfId="0" applyNumberFormat="1" applyFill="1" applyAlignment="1" applyProtection="1">
      <alignment vertical="center"/>
      <protection locked="0"/>
    </xf>
    <xf numFmtId="43" fontId="0" fillId="11" borderId="0" xfId="0" applyNumberFormat="1" applyFill="1" applyAlignment="1" applyProtection="1">
      <alignment vertical="center"/>
      <protection locked="0"/>
    </xf>
    <xf numFmtId="43" fontId="76" fillId="18" borderId="0" xfId="0" applyNumberFormat="1" applyFont="1" applyFill="1" applyAlignment="1">
      <alignment vertical="center"/>
    </xf>
    <xf numFmtId="43" fontId="76" fillId="20" borderId="0" xfId="0" applyNumberFormat="1" applyFont="1" applyFill="1" applyAlignment="1">
      <alignment vertical="center"/>
    </xf>
    <xf numFmtId="43" fontId="76" fillId="11" borderId="0" xfId="0" applyNumberFormat="1" applyFont="1" applyFill="1" applyAlignment="1">
      <alignment vertical="center"/>
    </xf>
    <xf numFmtId="0" fontId="6" fillId="4" borderId="0" xfId="2" applyFont="1" applyFill="1" applyAlignment="1" applyProtection="1">
      <alignment vertical="center" wrapText="1"/>
      <protection locked="0"/>
    </xf>
    <xf numFmtId="43" fontId="18" fillId="4" borderId="0" xfId="1" applyFont="1" applyFill="1" applyAlignment="1">
      <alignment vertical="center" wrapText="1"/>
    </xf>
    <xf numFmtId="49" fontId="6" fillId="21" borderId="0" xfId="2" applyNumberFormat="1" applyFont="1" applyFill="1" applyAlignment="1">
      <alignment vertical="center"/>
    </xf>
    <xf numFmtId="0" fontId="6" fillId="21" borderId="0" xfId="2" applyFont="1" applyFill="1" applyAlignment="1">
      <alignment vertical="center" wrapText="1"/>
    </xf>
    <xf numFmtId="43" fontId="77" fillId="0" borderId="0" xfId="1" applyFont="1" applyFill="1" applyBorder="1" applyAlignment="1" applyProtection="1">
      <alignment horizontal="right" vertical="center" wrapText="1"/>
    </xf>
    <xf numFmtId="43" fontId="6" fillId="4" borderId="0" xfId="1" applyFont="1" applyFill="1" applyAlignment="1">
      <alignment vertical="center" wrapText="1"/>
    </xf>
    <xf numFmtId="43" fontId="18" fillId="21" borderId="0" xfId="1" applyFont="1" applyFill="1" applyAlignment="1">
      <alignment vertical="center" wrapText="1"/>
    </xf>
    <xf numFmtId="49" fontId="51" fillId="0" borderId="0" xfId="2" applyNumberFormat="1" applyFont="1" applyAlignment="1">
      <alignment vertical="center"/>
    </xf>
    <xf numFmtId="0" fontId="51" fillId="0" borderId="0" xfId="2" applyFont="1" applyAlignment="1">
      <alignment vertical="center" wrapText="1"/>
    </xf>
    <xf numFmtId="0" fontId="93" fillId="0" borderId="0" xfId="2" applyFont="1" applyAlignment="1">
      <alignment horizontal="right" vertical="center" wrapText="1"/>
    </xf>
    <xf numFmtId="0" fontId="55" fillId="0" borderId="0" xfId="2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6" borderId="0" xfId="2" applyNumberFormat="1" applyFont="1" applyFill="1"/>
    <xf numFmtId="0" fontId="16" fillId="6" borderId="0" xfId="2" applyFont="1" applyFill="1" applyAlignment="1">
      <alignment vertical="center" wrapText="1"/>
    </xf>
    <xf numFmtId="43" fontId="58" fillId="0" borderId="28" xfId="0" applyNumberFormat="1" applyFont="1" applyBorder="1" applyAlignment="1">
      <alignment vertical="center" wrapText="1"/>
    </xf>
    <xf numFmtId="43" fontId="29" fillId="6" borderId="0" xfId="1" applyFont="1" applyFill="1" applyAlignment="1">
      <alignment vertical="center" wrapText="1"/>
    </xf>
    <xf numFmtId="43" fontId="40" fillId="0" borderId="0" xfId="0" applyNumberFormat="1" applyFon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43" fontId="0" fillId="0" borderId="0" xfId="0" applyNumberFormat="1" applyAlignment="1">
      <alignment vertical="center" wrapText="1"/>
    </xf>
    <xf numFmtId="43" fontId="40" fillId="0" borderId="0" xfId="0" applyNumberFormat="1" applyFont="1" applyAlignment="1">
      <alignment horizontal="left" vertical="center"/>
    </xf>
    <xf numFmtId="43" fontId="56" fillId="0" borderId="0" xfId="0" applyNumberFormat="1" applyFont="1" applyAlignment="1" applyProtection="1">
      <alignment wrapText="1"/>
      <protection locked="0"/>
    </xf>
    <xf numFmtId="43" fontId="94" fillId="0" borderId="0" xfId="2" applyNumberFormat="1" applyFont="1" applyAlignment="1" applyProtection="1">
      <alignment vertical="center"/>
      <protection locked="0"/>
    </xf>
    <xf numFmtId="43" fontId="38" fillId="0" borderId="0" xfId="1" applyFont="1" applyAlignment="1" applyProtection="1">
      <alignment vertical="center"/>
      <protection locked="0"/>
    </xf>
    <xf numFmtId="43" fontId="94" fillId="0" borderId="0" xfId="1" applyFont="1" applyAlignment="1" applyProtection="1">
      <alignment vertical="center"/>
      <protection locked="0"/>
    </xf>
    <xf numFmtId="43" fontId="95" fillId="0" borderId="0" xfId="1" applyFont="1" applyAlignment="1" applyProtection="1">
      <alignment vertical="center"/>
      <protection locked="0"/>
    </xf>
    <xf numFmtId="43" fontId="95" fillId="0" borderId="0" xfId="2" applyNumberFormat="1" applyFont="1" applyAlignment="1" applyProtection="1">
      <alignment vertical="center"/>
      <protection locked="0"/>
    </xf>
    <xf numFmtId="43" fontId="96" fillId="0" borderId="0" xfId="1" applyFont="1" applyAlignment="1" applyProtection="1">
      <alignment vertical="center"/>
      <protection locked="0"/>
    </xf>
    <xf numFmtId="43" fontId="6" fillId="0" borderId="0" xfId="1" applyFont="1" applyProtection="1">
      <protection locked="0"/>
    </xf>
    <xf numFmtId="43" fontId="76" fillId="0" borderId="0" xfId="1" applyFont="1" applyAlignment="1">
      <alignment vertical="center"/>
    </xf>
    <xf numFmtId="43" fontId="77" fillId="0" borderId="13" xfId="2" applyNumberFormat="1" applyFont="1" applyBorder="1" applyAlignment="1">
      <alignment vertical="center" wrapText="1"/>
    </xf>
    <xf numFmtId="43" fontId="77" fillId="0" borderId="15" xfId="2" applyNumberFormat="1" applyFont="1" applyBorder="1" applyAlignment="1">
      <alignment vertical="center" wrapText="1"/>
    </xf>
    <xf numFmtId="0" fontId="18" fillId="19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48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8" fillId="18" borderId="4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19" borderId="4" xfId="0" applyFont="1" applyFill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8" fillId="0" borderId="0" xfId="2" applyFont="1" applyAlignment="1">
      <alignment horizontal="justify" vertical="center"/>
    </xf>
    <xf numFmtId="0" fontId="42" fillId="0" borderId="0" xfId="2" applyFont="1" applyAlignment="1">
      <alignment horizontal="justify" vertical="center"/>
    </xf>
    <xf numFmtId="0" fontId="43" fillId="0" borderId="0" xfId="2" applyFont="1" applyAlignment="1">
      <alignment horizontal="justify" vertical="center"/>
    </xf>
    <xf numFmtId="0" fontId="45" fillId="2" borderId="0" xfId="0" applyFont="1" applyFill="1" applyAlignment="1">
      <alignment horizontal="justify" vertical="center"/>
    </xf>
    <xf numFmtId="0" fontId="38" fillId="0" borderId="0" xfId="2" applyFont="1" applyAlignment="1">
      <alignment horizontal="justify" vertical="center"/>
    </xf>
    <xf numFmtId="0" fontId="38" fillId="2" borderId="4" xfId="0" applyFont="1" applyFill="1" applyBorder="1" applyAlignment="1">
      <alignment horizontal="justify" vertical="center"/>
    </xf>
    <xf numFmtId="0" fontId="6" fillId="0" borderId="0" xfId="2" applyFont="1" applyAlignment="1">
      <alignment horizontal="justify" vertical="center"/>
    </xf>
    <xf numFmtId="0" fontId="44" fillId="0" borderId="0" xfId="2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38" fillId="22" borderId="4" xfId="2" applyFont="1" applyFill="1" applyBorder="1" applyAlignment="1">
      <alignment horizontal="justify" vertical="center"/>
    </xf>
    <xf numFmtId="0" fontId="42" fillId="2" borderId="0" xfId="0" applyFont="1" applyFill="1" applyAlignment="1">
      <alignment horizontal="justify" vertical="center"/>
    </xf>
    <xf numFmtId="0" fontId="42" fillId="2" borderId="4" xfId="0" applyFont="1" applyFill="1" applyBorder="1" applyAlignment="1">
      <alignment horizontal="justify" vertical="center"/>
    </xf>
    <xf numFmtId="0" fontId="12" fillId="0" borderId="0" xfId="2" applyFont="1" applyAlignment="1">
      <alignment horizontal="justify" vertical="center"/>
    </xf>
    <xf numFmtId="0" fontId="38" fillId="22" borderId="4" xfId="0" applyFont="1" applyFill="1" applyBorder="1" applyAlignment="1">
      <alignment horizontal="justify" vertical="center"/>
    </xf>
    <xf numFmtId="0" fontId="38" fillId="2" borderId="4" xfId="0" applyFont="1" applyFill="1" applyBorder="1" applyAlignment="1">
      <alignment horizontal="justify" vertical="center" wrapText="1"/>
    </xf>
    <xf numFmtId="0" fontId="38" fillId="8" borderId="4" xfId="0" applyFont="1" applyFill="1" applyBorder="1" applyAlignment="1">
      <alignment horizontal="justify" vertical="center" wrapText="1"/>
    </xf>
    <xf numFmtId="0" fontId="6" fillId="0" borderId="4" xfId="2" applyFont="1" applyBorder="1" applyAlignment="1">
      <alignment horizontal="justify" vertical="center"/>
    </xf>
    <xf numFmtId="0" fontId="53" fillId="0" borderId="0" xfId="2" applyFont="1" applyAlignment="1">
      <alignment horizontal="justify" vertical="center"/>
    </xf>
    <xf numFmtId="0" fontId="51" fillId="0" borderId="0" xfId="2" applyFont="1" applyAlignment="1">
      <alignment horizontal="justify" vertical="center"/>
    </xf>
    <xf numFmtId="0" fontId="8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36" fillId="0" borderId="0" xfId="2" applyFont="1" applyAlignment="1">
      <alignment horizontal="right" vertical="center" wrapText="1"/>
    </xf>
    <xf numFmtId="43" fontId="21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43" fontId="6" fillId="18" borderId="4" xfId="2" applyNumberFormat="1" applyFont="1" applyFill="1" applyBorder="1" applyAlignment="1">
      <alignment horizontal="right" vertical="center"/>
    </xf>
    <xf numFmtId="43" fontId="6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43" fontId="6" fillId="19" borderId="4" xfId="2" applyNumberFormat="1" applyFont="1" applyFill="1" applyBorder="1" applyAlignment="1">
      <alignment horizontal="right" vertical="center"/>
    </xf>
    <xf numFmtId="0" fontId="51" fillId="0" borderId="0" xfId="2" applyFont="1" applyAlignment="1">
      <alignment horizontal="right" vertical="center"/>
    </xf>
    <xf numFmtId="43" fontId="6" fillId="11" borderId="4" xfId="2" applyNumberFormat="1" applyFont="1" applyFill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38" fillId="23" borderId="4" xfId="0" applyFont="1" applyFill="1" applyBorder="1" applyAlignment="1">
      <alignment horizontal="justify" vertical="center"/>
    </xf>
    <xf numFmtId="0" fontId="6" fillId="0" borderId="0" xfId="2" applyFont="1" applyAlignment="1" applyProtection="1">
      <alignment horizontal="right" vertical="center"/>
      <protection locked="0"/>
    </xf>
    <xf numFmtId="43" fontId="23" fillId="0" borderId="0" xfId="2" applyNumberFormat="1" applyFont="1" applyAlignment="1" applyProtection="1">
      <alignment horizontal="right" vertical="center"/>
      <protection locked="0"/>
    </xf>
    <xf numFmtId="0" fontId="34" fillId="0" borderId="0" xfId="2" applyFont="1" applyAlignment="1">
      <alignment vertical="center" wrapText="1"/>
    </xf>
    <xf numFmtId="0" fontId="34" fillId="0" borderId="0" xfId="2" applyFont="1" applyAlignment="1">
      <alignment horizontal="left" vertical="center" wrapText="1"/>
    </xf>
    <xf numFmtId="43" fontId="0" fillId="18" borderId="4" xfId="1" applyFont="1" applyFill="1" applyBorder="1" applyAlignment="1" applyProtection="1">
      <alignment vertical="center"/>
    </xf>
    <xf numFmtId="43" fontId="0" fillId="18" borderId="8" xfId="1" applyFont="1" applyFill="1" applyBorder="1" applyAlignment="1" applyProtection="1">
      <alignment vertical="center"/>
    </xf>
    <xf numFmtId="43" fontId="0" fillId="20" borderId="4" xfId="1" applyFont="1" applyFill="1" applyBorder="1" applyAlignment="1" applyProtection="1">
      <alignment vertical="center"/>
    </xf>
    <xf numFmtId="43" fontId="0" fillId="11" borderId="4" xfId="1" applyFont="1" applyFill="1" applyBorder="1" applyAlignment="1" applyProtection="1">
      <alignment vertical="center"/>
    </xf>
    <xf numFmtId="43" fontId="20" fillId="0" borderId="0" xfId="1" applyFont="1" applyAlignment="1" applyProtection="1">
      <alignment horizontal="center" vertical="center"/>
      <protection locked="0"/>
    </xf>
    <xf numFmtId="43" fontId="98" fillId="0" borderId="0" xfId="0" applyNumberFormat="1" applyFont="1" applyAlignment="1">
      <alignment vertical="center"/>
    </xf>
    <xf numFmtId="43" fontId="75" fillId="0" borderId="53" xfId="1" applyFont="1" applyFill="1" applyBorder="1" applyAlignment="1" applyProtection="1">
      <alignment vertical="center"/>
    </xf>
    <xf numFmtId="43" fontId="75" fillId="0" borderId="15" xfId="1" applyFont="1" applyFill="1" applyBorder="1" applyAlignment="1" applyProtection="1">
      <alignment vertical="center"/>
    </xf>
    <xf numFmtId="164" fontId="99" fillId="0" borderId="0" xfId="0" applyNumberFormat="1" applyFont="1" applyAlignment="1" applyProtection="1">
      <alignment vertical="center" wrapText="1"/>
      <protection locked="0"/>
    </xf>
    <xf numFmtId="164" fontId="100" fillId="0" borderId="0" xfId="0" applyNumberFormat="1" applyFont="1" applyAlignment="1" applyProtection="1">
      <alignment vertical="center" wrapText="1"/>
      <protection locked="0"/>
    </xf>
    <xf numFmtId="0" fontId="62" fillId="0" borderId="59" xfId="0" applyFont="1" applyBorder="1" applyAlignment="1" applyProtection="1">
      <alignment horizontal="justify" vertical="center"/>
      <protection locked="0"/>
    </xf>
    <xf numFmtId="0" fontId="90" fillId="18" borderId="0" xfId="0" applyFont="1" applyFill="1" applyAlignment="1">
      <alignment horizontal="left" vertical="center" wrapText="1"/>
    </xf>
    <xf numFmtId="0" fontId="40" fillId="19" borderId="0" xfId="0" applyFont="1" applyFill="1" applyAlignment="1">
      <alignment horizontal="left" vertical="center" wrapText="1"/>
    </xf>
    <xf numFmtId="0" fontId="40" fillId="16" borderId="0" xfId="0" applyFont="1" applyFill="1" applyAlignment="1">
      <alignment horizontal="left" vertical="center" wrapText="1"/>
    </xf>
    <xf numFmtId="0" fontId="37" fillId="23" borderId="0" xfId="2" applyFont="1" applyFill="1" applyAlignment="1">
      <alignment horizontal="justify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5" fillId="0" borderId="0" xfId="2" applyFont="1" applyAlignment="1">
      <alignment horizontal="center" vertical="center" wrapText="1"/>
    </xf>
    <xf numFmtId="0" fontId="36" fillId="0" borderId="0" xfId="2" applyFont="1" applyAlignment="1">
      <alignment horizontal="center" wrapText="1"/>
    </xf>
    <xf numFmtId="0" fontId="37" fillId="0" borderId="0" xfId="2" applyFont="1" applyAlignment="1">
      <alignment horizontal="justify" vertical="center" wrapText="1"/>
    </xf>
    <xf numFmtId="43" fontId="3" fillId="0" borderId="2" xfId="1" applyFont="1" applyBorder="1" applyAlignment="1" applyProtection="1">
      <alignment horizontal="center" vertical="center" wrapText="1"/>
      <protection locked="0"/>
    </xf>
    <xf numFmtId="43" fontId="3" fillId="0" borderId="59" xfId="1" applyFont="1" applyBorder="1" applyAlignment="1" applyProtection="1">
      <alignment horizontal="center" vertical="center" wrapText="1"/>
      <protection locked="0"/>
    </xf>
    <xf numFmtId="43" fontId="3" fillId="0" borderId="57" xfId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/>
    </xf>
    <xf numFmtId="0" fontId="0" fillId="13" borderId="22" xfId="0" applyFill="1" applyBorder="1" applyAlignment="1">
      <alignment horizontal="justify" vertical="center" wrapText="1"/>
    </xf>
    <xf numFmtId="0" fontId="0" fillId="13" borderId="23" xfId="0" applyFill="1" applyBorder="1" applyAlignment="1">
      <alignment horizontal="justify" vertical="center" wrapText="1"/>
    </xf>
    <xf numFmtId="0" fontId="57" fillId="12" borderId="30" xfId="0" applyFont="1" applyFill="1" applyBorder="1" applyAlignment="1" applyProtection="1">
      <alignment horizontal="center" vertical="center" wrapText="1"/>
      <protection locked="0"/>
    </xf>
    <xf numFmtId="0" fontId="57" fillId="12" borderId="31" xfId="0" applyFont="1" applyFill="1" applyBorder="1" applyAlignment="1" applyProtection="1">
      <alignment horizontal="center" vertical="center" wrapText="1"/>
      <protection locked="0"/>
    </xf>
    <xf numFmtId="0" fontId="57" fillId="12" borderId="32" xfId="0" applyFont="1" applyFill="1" applyBorder="1" applyAlignment="1" applyProtection="1">
      <alignment horizontal="center" vertical="center" wrapText="1"/>
      <protection locked="0"/>
    </xf>
    <xf numFmtId="0" fontId="57" fillId="12" borderId="33" xfId="0" applyFont="1" applyFill="1" applyBorder="1" applyAlignment="1">
      <alignment horizontal="center" vertical="center" wrapText="1"/>
    </xf>
    <xf numFmtId="0" fontId="57" fillId="12" borderId="25" xfId="0" applyFont="1" applyFill="1" applyBorder="1" applyAlignment="1">
      <alignment horizontal="center" vertical="center" wrapText="1"/>
    </xf>
    <xf numFmtId="0" fontId="57" fillId="12" borderId="34" xfId="0" applyFont="1" applyFill="1" applyBorder="1" applyAlignment="1">
      <alignment horizontal="center" vertical="center" wrapText="1"/>
    </xf>
    <xf numFmtId="0" fontId="57" fillId="12" borderId="35" xfId="0" applyFont="1" applyFill="1" applyBorder="1" applyAlignment="1">
      <alignment horizontal="center" vertical="center" wrapText="1"/>
    </xf>
    <xf numFmtId="0" fontId="57" fillId="12" borderId="26" xfId="0" applyFont="1" applyFill="1" applyBorder="1" applyAlignment="1">
      <alignment horizontal="center" vertical="center" wrapText="1"/>
    </xf>
    <xf numFmtId="0" fontId="57" fillId="12" borderId="36" xfId="0" applyFont="1" applyFill="1" applyBorder="1" applyAlignment="1">
      <alignment horizontal="center" vertical="center" wrapText="1"/>
    </xf>
    <xf numFmtId="0" fontId="57" fillId="12" borderId="37" xfId="0" applyFont="1" applyFill="1" applyBorder="1" applyAlignment="1">
      <alignment horizontal="center" vertical="center" wrapText="1"/>
    </xf>
    <xf numFmtId="0" fontId="57" fillId="12" borderId="19" xfId="0" applyFont="1" applyFill="1" applyBorder="1" applyAlignment="1">
      <alignment horizontal="center" vertical="center" wrapText="1"/>
    </xf>
    <xf numFmtId="0" fontId="57" fillId="12" borderId="38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justify" vertical="center" wrapText="1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1" fillId="0" borderId="0" xfId="0" applyFont="1" applyAlignment="1" applyProtection="1">
      <alignment horizontal="left" vertical="center" wrapText="1"/>
      <protection locked="0"/>
    </xf>
    <xf numFmtId="0" fontId="77" fillId="0" borderId="22" xfId="2" applyFont="1" applyBorder="1" applyAlignment="1">
      <alignment horizontal="left" vertical="center" wrapText="1"/>
    </xf>
    <xf numFmtId="0" fontId="77" fillId="0" borderId="23" xfId="2" applyFont="1" applyBorder="1" applyAlignment="1">
      <alignment horizontal="left" vertical="center" wrapText="1"/>
    </xf>
    <xf numFmtId="0" fontId="77" fillId="0" borderId="24" xfId="2" applyFont="1" applyBorder="1" applyAlignment="1">
      <alignment horizontal="left" vertical="center" wrapText="1"/>
    </xf>
    <xf numFmtId="0" fontId="73" fillId="8" borderId="0" xfId="0" applyFont="1" applyFill="1" applyAlignment="1">
      <alignment horizontal="center"/>
    </xf>
    <xf numFmtId="0" fontId="74" fillId="11" borderId="22" xfId="0" applyFont="1" applyFill="1" applyBorder="1" applyAlignment="1" applyProtection="1">
      <alignment horizontal="center" vertical="center" wrapText="1"/>
      <protection locked="0"/>
    </xf>
    <xf numFmtId="0" fontId="74" fillId="11" borderId="23" xfId="0" applyFont="1" applyFill="1" applyBorder="1" applyAlignment="1" applyProtection="1">
      <alignment horizontal="center" vertical="center" wrapText="1"/>
      <protection locked="0"/>
    </xf>
    <xf numFmtId="0" fontId="74" fillId="11" borderId="24" xfId="0" applyFont="1" applyFill="1" applyBorder="1" applyAlignment="1" applyProtection="1">
      <alignment horizontal="center" vertical="center" wrapText="1"/>
      <protection locked="0"/>
    </xf>
    <xf numFmtId="0" fontId="77" fillId="0" borderId="47" xfId="2" applyFont="1" applyBorder="1" applyAlignment="1">
      <alignment horizontal="left" vertical="center" wrapText="1"/>
    </xf>
    <xf numFmtId="0" fontId="77" fillId="0" borderId="44" xfId="2" applyFont="1" applyBorder="1" applyAlignment="1">
      <alignment horizontal="left" vertical="center" wrapText="1"/>
    </xf>
    <xf numFmtId="0" fontId="77" fillId="0" borderId="48" xfId="2" applyFont="1" applyBorder="1" applyAlignment="1">
      <alignment horizontal="left" vertical="center" wrapText="1"/>
    </xf>
    <xf numFmtId="0" fontId="77" fillId="0" borderId="10" xfId="2" applyFont="1" applyBorder="1" applyAlignment="1">
      <alignment horizontal="left" vertical="center" wrapText="1"/>
    </xf>
    <xf numFmtId="0" fontId="77" fillId="0" borderId="48" xfId="0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0" borderId="37" xfId="2" applyFont="1" applyBorder="1" applyAlignment="1">
      <alignment horizontal="left" vertical="center" wrapText="1"/>
    </xf>
    <xf numFmtId="0" fontId="77" fillId="0" borderId="19" xfId="2" applyFont="1" applyBorder="1" applyAlignment="1">
      <alignment horizontal="left" vertical="center" wrapText="1"/>
    </xf>
    <xf numFmtId="0" fontId="77" fillId="0" borderId="38" xfId="2" applyFont="1" applyBorder="1" applyAlignment="1">
      <alignment horizontal="left" vertical="center" wrapText="1"/>
    </xf>
    <xf numFmtId="0" fontId="77" fillId="0" borderId="54" xfId="0" applyFont="1" applyBorder="1" applyAlignment="1">
      <alignment horizontal="center" vertical="center"/>
    </xf>
    <xf numFmtId="0" fontId="77" fillId="0" borderId="55" xfId="0" applyFont="1" applyBorder="1" applyAlignment="1">
      <alignment horizontal="center" vertical="center"/>
    </xf>
    <xf numFmtId="0" fontId="39" fillId="0" borderId="0" xfId="0" applyFont="1" applyAlignment="1" applyProtection="1">
      <alignment horizontal="left" vertical="center" wrapText="1"/>
      <protection locked="0"/>
    </xf>
    <xf numFmtId="0" fontId="0" fillId="8" borderId="0" xfId="0" applyFill="1" applyAlignment="1">
      <alignment horizontal="center"/>
    </xf>
    <xf numFmtId="0" fontId="82" fillId="8" borderId="0" xfId="0" applyFont="1" applyFill="1" applyAlignment="1">
      <alignment horizontal="center"/>
    </xf>
    <xf numFmtId="0" fontId="42" fillId="0" borderId="0" xfId="0" applyFont="1" applyAlignment="1">
      <alignment horizontal="justify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5">
    <cellStyle name="Millares" xfId="1" builtinId="3"/>
    <cellStyle name="Moneda 2" xfId="3" xr:uid="{00000000-0005-0000-0000-000001000000}"/>
    <cellStyle name="Normal" xfId="0" builtinId="0"/>
    <cellStyle name="Normal 2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FF3300"/>
      <color rgb="FFFFFFFF"/>
      <color rgb="FF0000FF"/>
      <color rgb="FFFF0000"/>
      <color rgb="FFFFFF99"/>
      <color rgb="FFFF5050"/>
      <color rgb="FF99CC00"/>
      <color rgb="FFCC0000"/>
      <color rgb="FF990000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551</xdr:row>
      <xdr:rowOff>1657349</xdr:rowOff>
    </xdr:from>
    <xdr:ext cx="7010400" cy="5810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94FF5A-44E1-47A5-8983-1DB555952B75}"/>
            </a:ext>
          </a:extLst>
        </xdr:cNvPr>
        <xdr:cNvSpPr txBox="1"/>
      </xdr:nvSpPr>
      <xdr:spPr>
        <a:xfrm>
          <a:off x="619125" y="130416299"/>
          <a:ext cx="7010400" cy="581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000" b="1">
              <a:solidFill>
                <a:schemeClr val="tx1"/>
              </a:solidFill>
            </a:rPr>
            <a:t>LIC.</a:t>
          </a:r>
          <a:r>
            <a:rPr lang="es-MX" sz="1000" b="1" baseline="0">
              <a:solidFill>
                <a:schemeClr val="tx1"/>
              </a:solidFill>
            </a:rPr>
            <a:t> ARTURO CALDEDON RUEDA	             LIC. MIREYA DEL ROSARIO GIACOMAN GARCIA                 ING. JOSE LUIS CUEVAS TORRES</a:t>
          </a:r>
        </a:p>
        <a:p>
          <a:r>
            <a:rPr lang="es-MX" sz="1000" b="1" baseline="0">
              <a:solidFill>
                <a:schemeClr val="tx1"/>
              </a:solidFill>
            </a:rPr>
            <a:t>       PRESIDENTE MUNICIPAL		   SINDICA MUNICIPAL                                                       TESORERO MUNICIPAL</a:t>
          </a:r>
          <a:endParaRPr lang="es-MX" sz="1000" b="1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77932</xdr:colOff>
      <xdr:row>152</xdr:row>
      <xdr:rowOff>77932</xdr:rowOff>
    </xdr:from>
    <xdr:ext cx="6710796" cy="41563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692C871-0B28-483C-AB75-46FF24B6918A}"/>
            </a:ext>
          </a:extLst>
        </xdr:cNvPr>
        <xdr:cNvSpPr txBox="1"/>
      </xdr:nvSpPr>
      <xdr:spPr>
        <a:xfrm>
          <a:off x="77932" y="34705637"/>
          <a:ext cx="6710796" cy="4156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1"/>
            <a:t>LIC.</a:t>
          </a:r>
          <a:r>
            <a:rPr lang="es-MX" sz="900" b="1" baseline="0"/>
            <a:t> ARTURO CALDEDON RUEDA	                LIC. MIREYA DEL ROSARIO GIACOMAN GARCIA                     ING. JOSE LUIS CUEVAS TORRES</a:t>
          </a:r>
        </a:p>
        <a:p>
          <a:r>
            <a:rPr lang="es-MX" sz="900" b="1" baseline="0"/>
            <a:t>       PRESIDENTE MUNICIPAL		      SINDICA MUNICIPAL                                                       TESORERO MUNICIPAL</a:t>
          </a:r>
          <a:endParaRPr lang="es-MX" sz="9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8659</xdr:colOff>
      <xdr:row>65</xdr:row>
      <xdr:rowOff>0</xdr:rowOff>
    </xdr:from>
    <xdr:ext cx="6849341" cy="60007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7ECCF26-360C-467A-B6E6-FAFC07F28F2F}"/>
            </a:ext>
          </a:extLst>
        </xdr:cNvPr>
        <xdr:cNvSpPr txBox="1"/>
      </xdr:nvSpPr>
      <xdr:spPr>
        <a:xfrm>
          <a:off x="259773" y="14079682"/>
          <a:ext cx="6849341" cy="6000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1"/>
            <a:t>LIC.</a:t>
          </a:r>
          <a:r>
            <a:rPr lang="es-MX" sz="900" b="1" baseline="0"/>
            <a:t> ARTURO CALDEDON RUEDA	                LIC. MIREYA DEL ROSARIO GIACOMAN GARCIA                     ING. JOSE LUIS CUEVAS TORRES</a:t>
          </a:r>
        </a:p>
        <a:p>
          <a:r>
            <a:rPr lang="es-MX" sz="900" b="1" baseline="0"/>
            <a:t>       PRESIDENTE MUNICIPAL		      SINDICA MUNICIPAL                                                       TESORERO MUNICIPAL</a:t>
          </a:r>
          <a:endParaRPr lang="es-MX" sz="9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ena/Desktop/MATERIAL%20PRESUPUESTO%202020/PRESUPUESTO%20DE%20INGRESOS%202019/Anexo%20&#218;nico%20-%20Presupuesto%20de%20Ingreso%20-%20Formatos%20para%20Municipio%202018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Ingresos  2018"/>
      <sheetName val="Resumen Fuentes de Financiamien"/>
      <sheetName val="Norma CONAC - Ley Ingresos 2018"/>
      <sheetName val="Modelo Aprob. Pto. art. 7"/>
      <sheetName val="Modelo Aprob. Pto. art. 15"/>
      <sheetName val="Modelo Aprob. Pto. Anexo 1"/>
      <sheetName val="Indicaciones Generales"/>
    </sheetNames>
    <sheetDataSet>
      <sheetData sheetId="0">
        <row r="478">
          <cell r="H478" t="str">
            <v>x</v>
          </cell>
        </row>
        <row r="509">
          <cell r="H509">
            <v>221</v>
          </cell>
          <cell r="I509" t="str">
            <v>SEFIN</v>
          </cell>
        </row>
      </sheetData>
      <sheetData sheetId="1"/>
      <sheetData sheetId="2">
        <row r="6">
          <cell r="C6">
            <v>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>
          <a:noFill/>
        </a:ln>
      </a:spPr>
      <a:bodyPr vertOverflow="clip" horzOverflow="clip" wrap="square" rtlCol="0" anchor="t">
        <a:noAutofit/>
      </a:bodyPr>
      <a:lstStyle>
        <a:defPPr algn="l">
          <a:defRPr sz="1000" b="1">
            <a:solidFill>
              <a:schemeClr val="tx1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G569"/>
  <sheetViews>
    <sheetView tabSelected="1" zoomScaleNormal="100" zoomScaleSheetLayoutView="100" workbookViewId="0">
      <pane xSplit="3" ySplit="9" topLeftCell="D546" activePane="bottomRight" state="frozen"/>
      <selection pane="topRight" activeCell="D1" sqref="D1"/>
      <selection pane="bottomLeft" activeCell="A10" sqref="A10"/>
      <selection pane="bottomRight" activeCell="C1" sqref="C1:E552"/>
    </sheetView>
  </sheetViews>
  <sheetFormatPr baseColWidth="10" defaultColWidth="19.42578125" defaultRowHeight="12.75" x14ac:dyDescent="0.2"/>
  <cols>
    <col min="1" max="1" width="1.42578125" style="14" customWidth="1"/>
    <col min="2" max="2" width="7.28515625" style="17" customWidth="1"/>
    <col min="3" max="3" width="15.7109375" style="14" customWidth="1"/>
    <col min="4" max="4" width="76" style="41" customWidth="1"/>
    <col min="5" max="5" width="15.5703125" style="42" customWidth="1"/>
    <col min="6" max="6" width="8.28515625" style="62" customWidth="1"/>
    <col min="7" max="7" width="5.85546875" style="397" customWidth="1"/>
    <col min="8" max="8" width="45.140625" style="402" customWidth="1"/>
    <col min="9" max="9" width="16.140625" style="429" customWidth="1"/>
    <col min="10" max="10" width="29" style="14" bestFit="1" customWidth="1"/>
    <col min="11" max="11" width="19.42578125" style="14"/>
    <col min="12" max="29" width="19.42578125" style="57"/>
    <col min="30" max="16384" width="19.42578125" style="14"/>
  </cols>
  <sheetData>
    <row r="1" spans="1:29" s="1" customFormat="1" ht="34.5" customHeight="1" x14ac:dyDescent="0.25">
      <c r="B1" s="59"/>
      <c r="C1" s="450" t="s">
        <v>1379</v>
      </c>
      <c r="D1" s="450"/>
      <c r="E1" s="53"/>
      <c r="F1" s="61"/>
      <c r="G1" s="387"/>
      <c r="H1" s="398"/>
      <c r="I1" s="417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s="1" customFormat="1" ht="34.5" customHeight="1" thickBot="1" x14ac:dyDescent="0.3">
      <c r="B2" s="59"/>
      <c r="C2" s="451" t="s">
        <v>1248</v>
      </c>
      <c r="D2" s="451"/>
      <c r="E2" s="53"/>
      <c r="F2" s="452" t="s">
        <v>698</v>
      </c>
      <c r="G2" s="453" t="s">
        <v>654</v>
      </c>
      <c r="H2" s="453"/>
      <c r="I2" s="453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s="8" customFormat="1" ht="26.25" hidden="1" customHeight="1" thickBot="1" x14ac:dyDescent="0.25">
      <c r="B3" s="15" t="s">
        <v>319</v>
      </c>
      <c r="C3" s="34" t="s">
        <v>320</v>
      </c>
      <c r="D3" s="35" t="s">
        <v>321</v>
      </c>
      <c r="E3" s="36"/>
      <c r="F3" s="452"/>
      <c r="G3" s="15"/>
      <c r="H3" s="399"/>
      <c r="I3" s="418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s="8" customFormat="1" ht="14.25" hidden="1" customHeight="1" thickBot="1" x14ac:dyDescent="0.25">
      <c r="B4" s="16"/>
      <c r="D4" s="37" t="s">
        <v>322</v>
      </c>
      <c r="E4" s="38"/>
      <c r="F4" s="452"/>
      <c r="G4" s="15"/>
      <c r="H4" s="399"/>
      <c r="I4" s="41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29" s="9" customFormat="1" ht="30" customHeight="1" thickBot="1" x14ac:dyDescent="0.3">
      <c r="B5" s="3" t="s">
        <v>318</v>
      </c>
      <c r="C5" s="3" t="s">
        <v>16</v>
      </c>
      <c r="D5" s="3" t="s">
        <v>323</v>
      </c>
      <c r="E5" s="4" t="s">
        <v>317</v>
      </c>
      <c r="F5" s="452"/>
      <c r="G5" s="388" t="s">
        <v>468</v>
      </c>
      <c r="H5" s="400" t="s">
        <v>323</v>
      </c>
      <c r="I5" s="419" t="s">
        <v>317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 spans="1:29" s="9" customFormat="1" ht="7.15" customHeight="1" x14ac:dyDescent="0.25">
      <c r="B6" s="77"/>
      <c r="C6" s="77"/>
      <c r="D6" s="78"/>
      <c r="E6" s="79"/>
      <c r="F6" s="362"/>
      <c r="G6" s="388"/>
      <c r="H6" s="400"/>
      <c r="I6" s="419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s="7" customFormat="1" ht="18" customHeight="1" x14ac:dyDescent="0.25">
      <c r="A7" s="40" t="s">
        <v>648</v>
      </c>
      <c r="B7" s="257"/>
      <c r="C7" s="334" t="s">
        <v>18</v>
      </c>
      <c r="D7" s="335" t="s">
        <v>19</v>
      </c>
      <c r="E7" s="258">
        <f>+E8+E459+E530+E541</f>
        <v>127233358</v>
      </c>
      <c r="F7" s="259" t="s">
        <v>324</v>
      </c>
      <c r="G7" s="389"/>
      <c r="H7" s="401" t="s">
        <v>665</v>
      </c>
      <c r="I7" s="420">
        <f>SUM(I9:I551)</f>
        <v>127233358</v>
      </c>
      <c r="J7" s="344">
        <f>SUM(E7-I7)</f>
        <v>0</v>
      </c>
      <c r="K7" s="10"/>
      <c r="L7" s="6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spans="1:29" s="7" customFormat="1" ht="18" customHeight="1" x14ac:dyDescent="0.25">
      <c r="A8" s="40" t="s">
        <v>648</v>
      </c>
      <c r="B8" s="257"/>
      <c r="C8" s="334" t="s">
        <v>20</v>
      </c>
      <c r="D8" s="335" t="s">
        <v>21</v>
      </c>
      <c r="E8" s="260">
        <f>+E9+E60+E65+E305+E328+E408</f>
        <v>15907500</v>
      </c>
      <c r="F8" s="259" t="s">
        <v>324</v>
      </c>
      <c r="G8" s="389"/>
      <c r="H8" s="402"/>
      <c r="I8" s="421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</row>
    <row r="9" spans="1:29" s="7" customFormat="1" ht="18" customHeight="1" x14ac:dyDescent="0.25">
      <c r="B9" s="303">
        <v>1</v>
      </c>
      <c r="C9" s="334" t="s">
        <v>22</v>
      </c>
      <c r="D9" s="335" t="s">
        <v>23</v>
      </c>
      <c r="E9" s="260">
        <f>+E10+E17+E28+E31+E57</f>
        <v>9540000</v>
      </c>
      <c r="F9" s="259" t="s">
        <v>324</v>
      </c>
      <c r="G9" s="390">
        <v>111</v>
      </c>
      <c r="H9" s="403" t="s">
        <v>484</v>
      </c>
      <c r="I9" s="422">
        <f>E9</f>
        <v>9540000</v>
      </c>
      <c r="J9" t="s">
        <v>669</v>
      </c>
      <c r="K9" s="10"/>
      <c r="L9" s="6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s="7" customFormat="1" ht="18" customHeight="1" x14ac:dyDescent="0.25">
      <c r="B10" s="303">
        <v>11</v>
      </c>
      <c r="C10" s="261" t="s">
        <v>24</v>
      </c>
      <c r="D10" s="262" t="s">
        <v>25</v>
      </c>
      <c r="E10" s="263">
        <f>+E11+E14</f>
        <v>30000</v>
      </c>
      <c r="F10" s="259" t="s">
        <v>324</v>
      </c>
      <c r="G10" s="389"/>
      <c r="H10" s="402"/>
      <c r="I10" s="421"/>
      <c r="J10" s="10"/>
      <c r="K10" s="10"/>
      <c r="L10" s="65"/>
      <c r="M10" s="64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s="7" customFormat="1" ht="18" customHeight="1" x14ac:dyDescent="0.25">
      <c r="B11" s="257"/>
      <c r="C11" s="264" t="s">
        <v>26</v>
      </c>
      <c r="D11" s="265" t="s">
        <v>27</v>
      </c>
      <c r="E11" s="266">
        <f>+E12+E13</f>
        <v>10000</v>
      </c>
      <c r="F11" s="259" t="s">
        <v>324</v>
      </c>
      <c r="G11" s="389"/>
      <c r="H11" s="402"/>
      <c r="I11" s="421"/>
      <c r="K11" s="10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spans="1:29" s="7" customFormat="1" ht="18" customHeight="1" x14ac:dyDescent="0.25">
      <c r="B12" s="257"/>
      <c r="C12" s="6" t="s">
        <v>28</v>
      </c>
      <c r="D12" s="267" t="s">
        <v>29</v>
      </c>
      <c r="E12" s="268"/>
      <c r="F12" s="269" t="s">
        <v>325</v>
      </c>
      <c r="G12" s="389"/>
      <c r="H12" s="402"/>
      <c r="I12" s="421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</row>
    <row r="13" spans="1:29" s="7" customFormat="1" ht="18" customHeight="1" x14ac:dyDescent="0.25">
      <c r="B13" s="257"/>
      <c r="C13" s="6" t="s">
        <v>30</v>
      </c>
      <c r="D13" s="267" t="s">
        <v>27</v>
      </c>
      <c r="E13" s="268">
        <v>10000</v>
      </c>
      <c r="F13" s="269" t="s">
        <v>325</v>
      </c>
      <c r="G13" s="389"/>
      <c r="H13" s="402"/>
      <c r="I13" s="421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</row>
    <row r="14" spans="1:29" s="7" customFormat="1" ht="18" customHeight="1" x14ac:dyDescent="0.25">
      <c r="B14" s="257"/>
      <c r="C14" s="270" t="s">
        <v>31</v>
      </c>
      <c r="D14" s="265" t="s">
        <v>915</v>
      </c>
      <c r="E14" s="266">
        <f>+E15+E16</f>
        <v>20000</v>
      </c>
      <c r="F14" s="259" t="s">
        <v>324</v>
      </c>
      <c r="G14" s="389"/>
      <c r="H14" s="402"/>
      <c r="I14" s="421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</row>
    <row r="15" spans="1:29" s="7" customFormat="1" ht="18" customHeight="1" x14ac:dyDescent="0.25">
      <c r="B15" s="257"/>
      <c r="C15" s="6" t="s">
        <v>32</v>
      </c>
      <c r="D15" s="267" t="s">
        <v>326</v>
      </c>
      <c r="E15" s="268"/>
      <c r="F15" s="269" t="s">
        <v>325</v>
      </c>
      <c r="G15" s="389"/>
      <c r="H15" s="402"/>
      <c r="I15" s="421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</row>
    <row r="16" spans="1:29" s="7" customFormat="1" ht="18" customHeight="1" x14ac:dyDescent="0.25">
      <c r="B16" s="257"/>
      <c r="C16" s="6" t="s">
        <v>327</v>
      </c>
      <c r="D16" s="267" t="s">
        <v>328</v>
      </c>
      <c r="E16" s="268">
        <v>20000</v>
      </c>
      <c r="F16" s="269" t="s">
        <v>325</v>
      </c>
      <c r="G16" s="389"/>
      <c r="H16" s="402"/>
      <c r="I16" s="421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  <row r="17" spans="1:59" s="7" customFormat="1" ht="18" customHeight="1" x14ac:dyDescent="0.25">
      <c r="B17" s="303">
        <v>12</v>
      </c>
      <c r="C17" s="261" t="s">
        <v>33</v>
      </c>
      <c r="D17" s="262" t="s">
        <v>34</v>
      </c>
      <c r="E17" s="263">
        <f>+E18</f>
        <v>8400000</v>
      </c>
      <c r="F17" s="259" t="s">
        <v>324</v>
      </c>
      <c r="G17" s="389"/>
      <c r="H17" s="402"/>
      <c r="I17" s="421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</row>
    <row r="18" spans="1:59" s="7" customFormat="1" ht="18" customHeight="1" x14ac:dyDescent="0.25">
      <c r="B18" s="257"/>
      <c r="C18" s="264" t="s">
        <v>35</v>
      </c>
      <c r="D18" s="265" t="s">
        <v>36</v>
      </c>
      <c r="E18" s="266">
        <f>SUM(E19:E27)</f>
        <v>8400000</v>
      </c>
      <c r="F18" s="259" t="s">
        <v>324</v>
      </c>
      <c r="G18" s="389"/>
      <c r="H18" s="402"/>
      <c r="I18" s="421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</row>
    <row r="19" spans="1:59" s="7" customFormat="1" ht="18" customHeight="1" x14ac:dyDescent="0.25">
      <c r="B19" s="257"/>
      <c r="C19" s="5" t="s">
        <v>37</v>
      </c>
      <c r="D19" s="267" t="s">
        <v>733</v>
      </c>
      <c r="E19" s="443">
        <v>5000000</v>
      </c>
      <c r="F19" s="269" t="s">
        <v>325</v>
      </c>
      <c r="G19" s="389"/>
      <c r="H19" s="402"/>
      <c r="I19" s="421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</row>
    <row r="20" spans="1:59" s="7" customFormat="1" ht="18" customHeight="1" x14ac:dyDescent="0.25">
      <c r="B20" s="257"/>
      <c r="C20" s="5" t="s">
        <v>38</v>
      </c>
      <c r="D20" s="267" t="s">
        <v>329</v>
      </c>
      <c r="E20" s="443">
        <v>950000</v>
      </c>
      <c r="F20" s="269" t="s">
        <v>325</v>
      </c>
      <c r="G20" s="389"/>
      <c r="H20" s="402"/>
      <c r="I20" s="421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59" s="7" customFormat="1" ht="18" customHeight="1" x14ac:dyDescent="0.25">
      <c r="B21" s="257"/>
      <c r="C21" s="5" t="s">
        <v>39</v>
      </c>
      <c r="D21" s="267" t="s">
        <v>40</v>
      </c>
      <c r="E21" s="443">
        <v>750000</v>
      </c>
      <c r="F21" s="269" t="s">
        <v>325</v>
      </c>
      <c r="G21" s="389"/>
      <c r="H21" s="402"/>
      <c r="I21" s="421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</row>
    <row r="22" spans="1:59" s="7" customFormat="1" ht="18" customHeight="1" x14ac:dyDescent="0.25">
      <c r="B22" s="257"/>
      <c r="C22" s="5" t="s">
        <v>41</v>
      </c>
      <c r="D22" s="267" t="s">
        <v>330</v>
      </c>
      <c r="E22" s="443">
        <v>200000</v>
      </c>
      <c r="F22" s="269" t="s">
        <v>325</v>
      </c>
      <c r="G22" s="389"/>
      <c r="H22" s="402"/>
      <c r="I22" s="421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</row>
    <row r="23" spans="1:59" s="7" customFormat="1" ht="18" customHeight="1" x14ac:dyDescent="0.25">
      <c r="B23" s="257"/>
      <c r="C23" s="6" t="s">
        <v>42</v>
      </c>
      <c r="D23" s="267" t="s">
        <v>43</v>
      </c>
      <c r="E23" s="443">
        <v>0</v>
      </c>
      <c r="F23" s="269" t="s">
        <v>325</v>
      </c>
      <c r="G23" s="389"/>
      <c r="H23" s="402"/>
      <c r="I23" s="421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</row>
    <row r="24" spans="1:59" s="7" customFormat="1" ht="18" customHeight="1" x14ac:dyDescent="0.25">
      <c r="B24" s="257"/>
      <c r="C24" s="6" t="s">
        <v>1351</v>
      </c>
      <c r="D24" s="267" t="s">
        <v>1356</v>
      </c>
      <c r="E24" s="443">
        <v>500000</v>
      </c>
      <c r="F24" s="269" t="s">
        <v>325</v>
      </c>
      <c r="G24" s="389"/>
      <c r="H24" s="402"/>
      <c r="I24" s="421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</row>
    <row r="25" spans="1:59" s="7" customFormat="1" ht="18" customHeight="1" x14ac:dyDescent="0.25">
      <c r="B25" s="257"/>
      <c r="C25" s="6" t="s">
        <v>1352</v>
      </c>
      <c r="D25" s="267" t="s">
        <v>1355</v>
      </c>
      <c r="E25" s="443"/>
      <c r="F25" s="269" t="s">
        <v>325</v>
      </c>
      <c r="G25" s="389"/>
      <c r="H25" s="402"/>
      <c r="I25" s="421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</row>
    <row r="26" spans="1:59" s="7" customFormat="1" ht="18" customHeight="1" x14ac:dyDescent="0.25">
      <c r="B26" s="257"/>
      <c r="C26" s="6" t="s">
        <v>1353</v>
      </c>
      <c r="D26" s="267" t="s">
        <v>1357</v>
      </c>
      <c r="E26" s="443">
        <v>1000000</v>
      </c>
      <c r="F26" s="269" t="s">
        <v>325</v>
      </c>
      <c r="G26" s="389"/>
      <c r="H26" s="402"/>
      <c r="I26" s="421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</row>
    <row r="27" spans="1:59" s="7" customFormat="1" ht="18" customHeight="1" x14ac:dyDescent="0.25">
      <c r="B27" s="257"/>
      <c r="C27" s="6" t="s">
        <v>1354</v>
      </c>
      <c r="D27" s="267" t="s">
        <v>1358</v>
      </c>
      <c r="E27" s="443"/>
      <c r="F27" s="269" t="s">
        <v>325</v>
      </c>
      <c r="G27" s="389"/>
      <c r="H27" s="402"/>
      <c r="I27" s="421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spans="1:59" s="39" customFormat="1" ht="18" customHeight="1" x14ac:dyDescent="0.25">
      <c r="A28" s="7"/>
      <c r="B28" s="303">
        <v>13</v>
      </c>
      <c r="C28" s="261" t="s">
        <v>44</v>
      </c>
      <c r="D28" s="261" t="s">
        <v>45</v>
      </c>
      <c r="E28" s="263">
        <f>+E29</f>
        <v>200000</v>
      </c>
      <c r="F28" s="259" t="s">
        <v>324</v>
      </c>
      <c r="G28" s="389"/>
      <c r="H28" s="402"/>
      <c r="I28" s="421"/>
      <c r="J28" s="5"/>
      <c r="K28" s="5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s="7" customFormat="1" ht="18" customHeight="1" x14ac:dyDescent="0.25">
      <c r="B29" s="257"/>
      <c r="C29" s="264" t="s">
        <v>46</v>
      </c>
      <c r="D29" s="265" t="s">
        <v>47</v>
      </c>
      <c r="E29" s="266">
        <f>+E30</f>
        <v>200000</v>
      </c>
      <c r="F29" s="259" t="s">
        <v>324</v>
      </c>
      <c r="G29" s="389"/>
      <c r="H29" s="402"/>
      <c r="I29" s="421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59" s="7" customFormat="1" ht="18" customHeight="1" x14ac:dyDescent="0.25">
      <c r="B30" s="257"/>
      <c r="C30" s="6" t="s">
        <v>48</v>
      </c>
      <c r="D30" s="267" t="s">
        <v>47</v>
      </c>
      <c r="E30" s="268">
        <v>200000</v>
      </c>
      <c r="F30" s="269" t="s">
        <v>325</v>
      </c>
      <c r="G30" s="389"/>
      <c r="H30" s="402"/>
      <c r="I30" s="421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59" s="7" customFormat="1" ht="18" customHeight="1" x14ac:dyDescent="0.25">
      <c r="B31" s="303">
        <v>17</v>
      </c>
      <c r="C31" s="261" t="s">
        <v>49</v>
      </c>
      <c r="D31" s="262" t="s">
        <v>50</v>
      </c>
      <c r="E31" s="263">
        <f>E32+E37+E42+E47+E52</f>
        <v>910000</v>
      </c>
      <c r="F31" s="259" t="s">
        <v>324</v>
      </c>
      <c r="G31" s="389"/>
      <c r="H31" s="402"/>
      <c r="I31" s="421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59" s="7" customFormat="1" ht="18" customHeight="1" x14ac:dyDescent="0.25">
      <c r="B32" s="257"/>
      <c r="C32" s="264" t="s">
        <v>51</v>
      </c>
      <c r="D32" s="265" t="s">
        <v>331</v>
      </c>
      <c r="E32" s="266">
        <f>SUM(E33:E36)</f>
        <v>250000</v>
      </c>
      <c r="F32" s="259" t="s">
        <v>324</v>
      </c>
      <c r="G32" s="389"/>
      <c r="H32" s="402"/>
      <c r="I32" s="421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2:29" s="7" customFormat="1" ht="18" customHeight="1" x14ac:dyDescent="0.25">
      <c r="B33" s="257"/>
      <c r="C33" s="6" t="s">
        <v>1193</v>
      </c>
      <c r="D33" s="267" t="s">
        <v>1194</v>
      </c>
      <c r="E33" s="268">
        <v>200000</v>
      </c>
      <c r="F33" s="269" t="s">
        <v>325</v>
      </c>
      <c r="G33" s="389"/>
      <c r="H33" s="402"/>
      <c r="I33" s="421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s="7" customFormat="1" ht="18" customHeight="1" x14ac:dyDescent="0.25">
      <c r="B34" s="257"/>
      <c r="C34" s="6" t="s">
        <v>1195</v>
      </c>
      <c r="D34" s="267" t="s">
        <v>1196</v>
      </c>
      <c r="E34" s="268">
        <v>50000</v>
      </c>
      <c r="F34" s="269" t="s">
        <v>325</v>
      </c>
      <c r="G34" s="389"/>
      <c r="H34" s="402"/>
      <c r="I34" s="421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</row>
    <row r="35" spans="2:29" s="7" customFormat="1" ht="18" customHeight="1" x14ac:dyDescent="0.25">
      <c r="B35" s="257"/>
      <c r="C35" s="6" t="s">
        <v>1359</v>
      </c>
      <c r="D35" s="267" t="s">
        <v>1361</v>
      </c>
      <c r="E35" s="268">
        <v>0</v>
      </c>
      <c r="F35" s="269" t="s">
        <v>325</v>
      </c>
      <c r="G35" s="389"/>
      <c r="H35" s="402"/>
      <c r="I35" s="421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2:29" s="7" customFormat="1" ht="18" customHeight="1" x14ac:dyDescent="0.25">
      <c r="B36" s="257"/>
      <c r="C36" s="6" t="s">
        <v>1360</v>
      </c>
      <c r="D36" s="267" t="s">
        <v>1365</v>
      </c>
      <c r="E36" s="268">
        <v>0</v>
      </c>
      <c r="F36" s="269" t="s">
        <v>325</v>
      </c>
      <c r="G36" s="389"/>
      <c r="H36" s="402"/>
      <c r="I36" s="421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spans="2:29" s="7" customFormat="1" ht="18" customHeight="1" x14ac:dyDescent="0.25">
      <c r="B37" s="257"/>
      <c r="C37" s="264" t="s">
        <v>53</v>
      </c>
      <c r="D37" s="265" t="s">
        <v>52</v>
      </c>
      <c r="E37" s="266">
        <f>SUM(E38:E41)</f>
        <v>600000</v>
      </c>
      <c r="F37" s="259" t="s">
        <v>324</v>
      </c>
      <c r="G37" s="389"/>
      <c r="H37" s="402"/>
      <c r="I37" s="421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</row>
    <row r="38" spans="2:29" s="7" customFormat="1" ht="18" customHeight="1" x14ac:dyDescent="0.25">
      <c r="B38" s="257"/>
      <c r="C38" s="6" t="s">
        <v>1197</v>
      </c>
      <c r="D38" s="267" t="s">
        <v>1198</v>
      </c>
      <c r="E38" s="268">
        <v>550000</v>
      </c>
      <c r="F38" s="269" t="s">
        <v>325</v>
      </c>
      <c r="G38" s="389"/>
      <c r="H38" s="402"/>
      <c r="I38" s="421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spans="2:29" s="7" customFormat="1" ht="18" customHeight="1" x14ac:dyDescent="0.25">
      <c r="B39" s="257"/>
      <c r="C39" s="6" t="s">
        <v>1199</v>
      </c>
      <c r="D39" s="267" t="s">
        <v>1200</v>
      </c>
      <c r="E39" s="268">
        <v>50000</v>
      </c>
      <c r="F39" s="269" t="s">
        <v>325</v>
      </c>
      <c r="G39" s="389"/>
      <c r="H39" s="402"/>
      <c r="I39" s="421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2:29" s="7" customFormat="1" ht="18" customHeight="1" x14ac:dyDescent="0.25">
      <c r="B40" s="257"/>
      <c r="C40" s="6" t="s">
        <v>1362</v>
      </c>
      <c r="D40" s="267" t="s">
        <v>1364</v>
      </c>
      <c r="E40" s="268">
        <v>0</v>
      </c>
      <c r="F40" s="269" t="s">
        <v>325</v>
      </c>
      <c r="G40" s="389"/>
      <c r="H40" s="402"/>
      <c r="I40" s="421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spans="2:29" s="7" customFormat="1" ht="18" customHeight="1" x14ac:dyDescent="0.25">
      <c r="B41" s="257"/>
      <c r="C41" s="6" t="s">
        <v>1363</v>
      </c>
      <c r="D41" s="267" t="s">
        <v>1366</v>
      </c>
      <c r="E41" s="268">
        <v>0</v>
      </c>
      <c r="F41" s="269" t="s">
        <v>325</v>
      </c>
      <c r="G41" s="389"/>
      <c r="H41" s="402"/>
      <c r="I41" s="421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spans="2:29" s="7" customFormat="1" ht="18" customHeight="1" x14ac:dyDescent="0.25">
      <c r="B42" s="257"/>
      <c r="C42" s="264" t="s">
        <v>455</v>
      </c>
      <c r="D42" s="265" t="s">
        <v>332</v>
      </c>
      <c r="E42" s="266">
        <f>SUM(E43:E46)</f>
        <v>20000</v>
      </c>
      <c r="F42" s="259" t="s">
        <v>324</v>
      </c>
      <c r="G42" s="389"/>
      <c r="H42" s="402"/>
      <c r="I42" s="421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spans="2:29" s="7" customFormat="1" ht="18" customHeight="1" x14ac:dyDescent="0.25">
      <c r="B43" s="257"/>
      <c r="C43" s="6" t="s">
        <v>1201</v>
      </c>
      <c r="D43" s="267" t="s">
        <v>1202</v>
      </c>
      <c r="E43" s="268">
        <v>10000</v>
      </c>
      <c r="F43" s="269" t="s">
        <v>325</v>
      </c>
      <c r="G43" s="389"/>
      <c r="H43" s="402"/>
      <c r="I43" s="421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spans="2:29" s="7" customFormat="1" ht="18" customHeight="1" x14ac:dyDescent="0.25">
      <c r="B44" s="257"/>
      <c r="C44" s="6" t="s">
        <v>1203</v>
      </c>
      <c r="D44" s="267" t="s">
        <v>1204</v>
      </c>
      <c r="E44" s="268">
        <v>10000</v>
      </c>
      <c r="F44" s="269" t="s">
        <v>325</v>
      </c>
      <c r="G44" s="389"/>
      <c r="H44" s="402"/>
      <c r="I44" s="421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spans="2:29" s="7" customFormat="1" ht="18" customHeight="1" x14ac:dyDescent="0.25">
      <c r="B45" s="257"/>
      <c r="C45" s="6" t="s">
        <v>1367</v>
      </c>
      <c r="D45" s="267" t="s">
        <v>1369</v>
      </c>
      <c r="E45" s="268">
        <v>0</v>
      </c>
      <c r="F45" s="269" t="s">
        <v>325</v>
      </c>
      <c r="G45" s="389"/>
      <c r="H45" s="402"/>
      <c r="I45" s="421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spans="2:29" s="7" customFormat="1" ht="18" customHeight="1" x14ac:dyDescent="0.25">
      <c r="B46" s="257"/>
      <c r="C46" s="6" t="s">
        <v>1368</v>
      </c>
      <c r="D46" s="267" t="s">
        <v>1370</v>
      </c>
      <c r="E46" s="268">
        <v>0</v>
      </c>
      <c r="F46" s="269" t="s">
        <v>325</v>
      </c>
      <c r="G46" s="389"/>
      <c r="H46" s="402"/>
      <c r="I46" s="421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2:29" s="7" customFormat="1" ht="18" customHeight="1" x14ac:dyDescent="0.25">
      <c r="B47" s="257"/>
      <c r="C47" s="264" t="s">
        <v>1154</v>
      </c>
      <c r="D47" s="265" t="s">
        <v>1155</v>
      </c>
      <c r="E47" s="266">
        <f>SUM(D48:E51)</f>
        <v>20000</v>
      </c>
      <c r="F47" s="259" t="s">
        <v>324</v>
      </c>
      <c r="G47" s="389"/>
      <c r="H47" s="402"/>
      <c r="I47" s="421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</row>
    <row r="48" spans="2:29" s="7" customFormat="1" ht="18" customHeight="1" x14ac:dyDescent="0.25">
      <c r="B48" s="257"/>
      <c r="C48" s="6" t="s">
        <v>1205</v>
      </c>
      <c r="D48" s="267" t="s">
        <v>1206</v>
      </c>
      <c r="E48" s="268">
        <v>10000</v>
      </c>
      <c r="F48" s="269" t="s">
        <v>325</v>
      </c>
      <c r="G48" s="389"/>
      <c r="H48" s="402"/>
      <c r="I48" s="421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</row>
    <row r="49" spans="2:29" s="7" customFormat="1" ht="18" customHeight="1" x14ac:dyDescent="0.25">
      <c r="B49" s="257"/>
      <c r="C49" s="6" t="s">
        <v>1207</v>
      </c>
      <c r="D49" s="267" t="s">
        <v>1208</v>
      </c>
      <c r="E49" s="268">
        <v>10000</v>
      </c>
      <c r="F49" s="269" t="s">
        <v>325</v>
      </c>
      <c r="G49" s="389"/>
      <c r="H49" s="402"/>
      <c r="I49" s="421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</row>
    <row r="50" spans="2:29" s="7" customFormat="1" ht="18" customHeight="1" x14ac:dyDescent="0.25">
      <c r="B50" s="257"/>
      <c r="C50" s="6" t="s">
        <v>1371</v>
      </c>
      <c r="D50" s="267" t="s">
        <v>1373</v>
      </c>
      <c r="E50" s="268">
        <v>0</v>
      </c>
      <c r="F50" s="269" t="s">
        <v>325</v>
      </c>
      <c r="G50" s="389"/>
      <c r="H50" s="402"/>
      <c r="I50" s="421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</row>
    <row r="51" spans="2:29" s="7" customFormat="1" ht="18" customHeight="1" x14ac:dyDescent="0.25">
      <c r="B51" s="257"/>
      <c r="C51" s="6" t="s">
        <v>1372</v>
      </c>
      <c r="D51" s="267" t="s">
        <v>1374</v>
      </c>
      <c r="E51" s="268">
        <v>0</v>
      </c>
      <c r="F51" s="269" t="s">
        <v>325</v>
      </c>
      <c r="G51" s="389"/>
      <c r="H51" s="402"/>
      <c r="I51" s="421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</row>
    <row r="52" spans="2:29" s="7" customFormat="1" ht="18" customHeight="1" x14ac:dyDescent="0.25">
      <c r="B52" s="257"/>
      <c r="C52" s="264" t="s">
        <v>1209</v>
      </c>
      <c r="D52" s="265" t="s">
        <v>280</v>
      </c>
      <c r="E52" s="266">
        <f>SUM(E53:E56)</f>
        <v>20000</v>
      </c>
      <c r="F52" s="259" t="s">
        <v>324</v>
      </c>
      <c r="G52" s="389"/>
      <c r="H52" s="402"/>
      <c r="I52" s="421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</row>
    <row r="53" spans="2:29" s="7" customFormat="1" ht="18" customHeight="1" x14ac:dyDescent="0.25">
      <c r="B53" s="257"/>
      <c r="C53" s="6" t="s">
        <v>1210</v>
      </c>
      <c r="D53" s="267" t="s">
        <v>1211</v>
      </c>
      <c r="E53" s="268">
        <v>10000</v>
      </c>
      <c r="F53" s="269" t="s">
        <v>325</v>
      </c>
      <c r="G53" s="389"/>
      <c r="H53" s="402"/>
      <c r="I53" s="421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</row>
    <row r="54" spans="2:29" s="7" customFormat="1" ht="18" customHeight="1" x14ac:dyDescent="0.25">
      <c r="B54" s="257"/>
      <c r="C54" s="6" t="s">
        <v>1212</v>
      </c>
      <c r="D54" s="267" t="s">
        <v>1213</v>
      </c>
      <c r="E54" s="268">
        <v>10000</v>
      </c>
      <c r="F54" s="269" t="s">
        <v>325</v>
      </c>
      <c r="G54" s="389"/>
      <c r="H54" s="402"/>
      <c r="I54" s="421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5" spans="2:29" s="7" customFormat="1" ht="18" customHeight="1" x14ac:dyDescent="0.25">
      <c r="B55" s="257"/>
      <c r="C55" s="6" t="s">
        <v>1375</v>
      </c>
      <c r="D55" s="267" t="s">
        <v>1377</v>
      </c>
      <c r="E55" s="268">
        <v>0</v>
      </c>
      <c r="F55" s="269" t="s">
        <v>325</v>
      </c>
      <c r="G55" s="389"/>
      <c r="H55" s="402"/>
      <c r="I55" s="421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</row>
    <row r="56" spans="2:29" s="7" customFormat="1" ht="18" customHeight="1" x14ac:dyDescent="0.25">
      <c r="B56" s="257"/>
      <c r="C56" s="6" t="s">
        <v>1376</v>
      </c>
      <c r="D56" s="267" t="s">
        <v>1378</v>
      </c>
      <c r="E56" s="268">
        <v>0</v>
      </c>
      <c r="F56" s="269" t="s">
        <v>325</v>
      </c>
      <c r="G56" s="389"/>
      <c r="H56" s="402"/>
      <c r="I56" s="421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</row>
    <row r="57" spans="2:29" s="7" customFormat="1" ht="30" x14ac:dyDescent="0.25">
      <c r="B57" s="303">
        <v>19</v>
      </c>
      <c r="C57" s="271">
        <v>4118</v>
      </c>
      <c r="D57" s="262" t="s">
        <v>854</v>
      </c>
      <c r="E57" s="272">
        <f>SUM(E58)</f>
        <v>0</v>
      </c>
      <c r="F57" s="259" t="s">
        <v>324</v>
      </c>
      <c r="G57" s="389"/>
      <c r="H57" s="402"/>
      <c r="I57" s="421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</row>
    <row r="58" spans="2:29" s="7" customFormat="1" ht="30" x14ac:dyDescent="0.25">
      <c r="B58" s="257"/>
      <c r="C58" s="5" t="s">
        <v>855</v>
      </c>
      <c r="D58" s="267" t="s">
        <v>854</v>
      </c>
      <c r="E58" s="268"/>
      <c r="F58" s="269" t="s">
        <v>325</v>
      </c>
      <c r="G58" s="389"/>
      <c r="H58" s="404"/>
      <c r="I58" s="421"/>
      <c r="L58" s="64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</row>
    <row r="59" spans="2:29" s="7" customFormat="1" ht="18" customHeight="1" x14ac:dyDescent="0.25">
      <c r="B59" s="257">
        <v>18</v>
      </c>
      <c r="C59" s="261" t="s">
        <v>54</v>
      </c>
      <c r="D59" s="262" t="s">
        <v>55</v>
      </c>
      <c r="E59" s="273" t="s">
        <v>333</v>
      </c>
      <c r="F59" s="259" t="s">
        <v>324</v>
      </c>
      <c r="G59" s="389"/>
      <c r="H59" s="404"/>
      <c r="I59" s="421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</row>
    <row r="60" spans="2:29" s="7" customFormat="1" ht="18" customHeight="1" x14ac:dyDescent="0.25">
      <c r="B60" s="303">
        <v>3</v>
      </c>
      <c r="C60" s="334" t="s">
        <v>65</v>
      </c>
      <c r="D60" s="335" t="s">
        <v>66</v>
      </c>
      <c r="E60" s="260">
        <f>SUM(E61+E63)</f>
        <v>0</v>
      </c>
      <c r="F60" s="259" t="s">
        <v>324</v>
      </c>
      <c r="G60" s="390">
        <v>111</v>
      </c>
      <c r="H60" s="403" t="s">
        <v>484</v>
      </c>
      <c r="I60" s="422">
        <f>E60</f>
        <v>0</v>
      </c>
      <c r="J60" t="s">
        <v>669</v>
      </c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</row>
    <row r="61" spans="2:29" s="7" customFormat="1" ht="18" customHeight="1" x14ac:dyDescent="0.25">
      <c r="B61" s="303">
        <v>31</v>
      </c>
      <c r="C61" s="261" t="s">
        <v>67</v>
      </c>
      <c r="D61" s="262" t="s">
        <v>68</v>
      </c>
      <c r="E61" s="263">
        <f>+E62</f>
        <v>0</v>
      </c>
      <c r="F61" s="259" t="s">
        <v>324</v>
      </c>
      <c r="G61" s="389"/>
      <c r="H61" s="404"/>
      <c r="I61" s="421"/>
      <c r="L61" s="64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</row>
    <row r="62" spans="2:29" s="7" customFormat="1" ht="18" customHeight="1" x14ac:dyDescent="0.25">
      <c r="B62" s="257"/>
      <c r="C62" s="5" t="s">
        <v>69</v>
      </c>
      <c r="D62" s="267" t="s">
        <v>334</v>
      </c>
      <c r="E62" s="268"/>
      <c r="F62" s="269" t="s">
        <v>325</v>
      </c>
      <c r="G62" s="389"/>
      <c r="H62" s="402"/>
      <c r="I62" s="421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spans="2:29" s="7" customFormat="1" ht="45" x14ac:dyDescent="0.25">
      <c r="B63" s="303">
        <v>39</v>
      </c>
      <c r="C63" s="271">
        <v>4132</v>
      </c>
      <c r="D63" s="262" t="s">
        <v>986</v>
      </c>
      <c r="E63" s="272">
        <f>SUM(E64)</f>
        <v>0</v>
      </c>
      <c r="F63" s="259" t="s">
        <v>324</v>
      </c>
      <c r="G63" s="389"/>
      <c r="H63" s="402"/>
      <c r="I63" s="421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2:29" s="7" customFormat="1" ht="45" x14ac:dyDescent="0.25">
      <c r="B64" s="257"/>
      <c r="C64" s="5" t="s">
        <v>856</v>
      </c>
      <c r="D64" s="267" t="s">
        <v>987</v>
      </c>
      <c r="E64" s="268"/>
      <c r="F64" s="269" t="s">
        <v>325</v>
      </c>
      <c r="G64" s="389"/>
      <c r="H64" s="402"/>
      <c r="I64" s="423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 s="7" customFormat="1" ht="18" customHeight="1" x14ac:dyDescent="0.25">
      <c r="A65" s="40" t="s">
        <v>648</v>
      </c>
      <c r="B65" s="303">
        <v>4</v>
      </c>
      <c r="C65" s="334" t="s">
        <v>70</v>
      </c>
      <c r="D65" s="335" t="s">
        <v>71</v>
      </c>
      <c r="E65" s="260">
        <f>+E66+E92+E276+E282+E284</f>
        <v>5757500</v>
      </c>
      <c r="F65" s="259" t="s">
        <v>324</v>
      </c>
      <c r="G65" s="390">
        <v>111</v>
      </c>
      <c r="H65" s="403" t="s">
        <v>484</v>
      </c>
      <c r="I65" s="422">
        <f>E65-E245</f>
        <v>5757500</v>
      </c>
      <c r="J65" t="s">
        <v>669</v>
      </c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 s="7" customFormat="1" ht="30" x14ac:dyDescent="0.25">
      <c r="B66" s="303">
        <v>41</v>
      </c>
      <c r="C66" s="261" t="s">
        <v>72</v>
      </c>
      <c r="D66" s="262" t="s">
        <v>73</v>
      </c>
      <c r="E66" s="263">
        <f>+E67+E69+E71+E79+E86</f>
        <v>685000</v>
      </c>
      <c r="F66" s="259" t="s">
        <v>324</v>
      </c>
      <c r="G66" s="389"/>
      <c r="H66" s="402"/>
      <c r="I66" s="421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 s="7" customFormat="1" ht="18" customHeight="1" x14ac:dyDescent="0.25">
      <c r="B67" s="257"/>
      <c r="C67" s="264" t="s">
        <v>74</v>
      </c>
      <c r="D67" s="265" t="s">
        <v>75</v>
      </c>
      <c r="E67" s="266">
        <f>+E68</f>
        <v>250000</v>
      </c>
      <c r="F67" s="259" t="s">
        <v>324</v>
      </c>
      <c r="G67" s="389"/>
      <c r="H67" s="402"/>
      <c r="I67" s="423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 s="7" customFormat="1" ht="18" customHeight="1" x14ac:dyDescent="0.25">
      <c r="B68" s="257"/>
      <c r="C68" s="5" t="s">
        <v>76</v>
      </c>
      <c r="D68" s="267" t="s">
        <v>77</v>
      </c>
      <c r="E68" s="268">
        <v>250000</v>
      </c>
      <c r="F68" s="269" t="s">
        <v>325</v>
      </c>
      <c r="G68" s="389"/>
      <c r="H68" s="402"/>
      <c r="I68" s="421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 s="7" customFormat="1" ht="18" customHeight="1" x14ac:dyDescent="0.25">
      <c r="B69" s="257"/>
      <c r="C69" s="264" t="s">
        <v>78</v>
      </c>
      <c r="D69" s="265" t="s">
        <v>79</v>
      </c>
      <c r="E69" s="266">
        <f>+E70</f>
        <v>10000</v>
      </c>
      <c r="F69" s="259" t="s">
        <v>324</v>
      </c>
      <c r="G69" s="389"/>
      <c r="H69" s="402"/>
      <c r="I69" s="421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 s="7" customFormat="1" ht="18" customHeight="1" x14ac:dyDescent="0.25">
      <c r="B70" s="257"/>
      <c r="C70" s="5" t="s">
        <v>80</v>
      </c>
      <c r="D70" s="267" t="s">
        <v>79</v>
      </c>
      <c r="E70" s="268">
        <v>10000</v>
      </c>
      <c r="F70" s="269" t="s">
        <v>325</v>
      </c>
      <c r="G70" s="389"/>
      <c r="H70" s="402"/>
      <c r="I70" s="421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 s="7" customFormat="1" ht="18" customHeight="1" x14ac:dyDescent="0.25">
      <c r="B71" s="257"/>
      <c r="C71" s="264" t="s">
        <v>456</v>
      </c>
      <c r="D71" s="265" t="s">
        <v>130</v>
      </c>
      <c r="E71" s="266">
        <f>SUM(E72:E78)</f>
        <v>0</v>
      </c>
      <c r="F71" s="259" t="s">
        <v>324</v>
      </c>
      <c r="G71" s="389"/>
      <c r="H71" s="402"/>
      <c r="I71" s="421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 s="7" customFormat="1" ht="18" customHeight="1" x14ac:dyDescent="0.25">
      <c r="B72" s="257"/>
      <c r="C72" s="6" t="s">
        <v>335</v>
      </c>
      <c r="D72" s="267" t="s">
        <v>336</v>
      </c>
      <c r="E72" s="268"/>
      <c r="F72" s="269" t="s">
        <v>325</v>
      </c>
      <c r="G72" s="389"/>
      <c r="H72" s="402"/>
      <c r="I72" s="421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 s="7" customFormat="1" ht="18" customHeight="1" x14ac:dyDescent="0.25">
      <c r="B73" s="257"/>
      <c r="C73" s="6" t="s">
        <v>457</v>
      </c>
      <c r="D73" s="267" t="s">
        <v>337</v>
      </c>
      <c r="E73" s="268"/>
      <c r="F73" s="269" t="s">
        <v>325</v>
      </c>
      <c r="G73" s="389"/>
      <c r="H73" s="402"/>
      <c r="I73" s="421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 s="7" customFormat="1" ht="18" customHeight="1" x14ac:dyDescent="0.25">
      <c r="B74" s="257"/>
      <c r="C74" s="6" t="s">
        <v>338</v>
      </c>
      <c r="D74" s="267" t="s">
        <v>339</v>
      </c>
      <c r="E74" s="268"/>
      <c r="F74" s="269" t="s">
        <v>325</v>
      </c>
      <c r="G74" s="389"/>
      <c r="H74" s="402"/>
      <c r="I74" s="421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 s="7" customFormat="1" ht="18" customHeight="1" x14ac:dyDescent="0.25">
      <c r="B75" s="257"/>
      <c r="C75" s="6" t="s">
        <v>458</v>
      </c>
      <c r="D75" s="267" t="s">
        <v>340</v>
      </c>
      <c r="E75" s="268"/>
      <c r="F75" s="269" t="s">
        <v>325</v>
      </c>
      <c r="G75" s="389"/>
      <c r="H75" s="402"/>
      <c r="I75" s="421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 s="7" customFormat="1" ht="18" customHeight="1" x14ac:dyDescent="0.25">
      <c r="B76" s="257"/>
      <c r="C76" s="6" t="s">
        <v>459</v>
      </c>
      <c r="D76" s="267" t="s">
        <v>341</v>
      </c>
      <c r="E76" s="268"/>
      <c r="F76" s="269" t="s">
        <v>325</v>
      </c>
      <c r="G76" s="389"/>
      <c r="H76" s="402"/>
      <c r="I76" s="421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 s="7" customFormat="1" ht="18" customHeight="1" x14ac:dyDescent="0.25">
      <c r="B77" s="257"/>
      <c r="C77" s="6" t="s">
        <v>495</v>
      </c>
      <c r="D77" s="267" t="s">
        <v>497</v>
      </c>
      <c r="E77" s="268"/>
      <c r="F77" s="269" t="s">
        <v>325</v>
      </c>
      <c r="G77" s="389"/>
      <c r="H77" s="402"/>
      <c r="I77" s="421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 s="7" customFormat="1" ht="18" customHeight="1" x14ac:dyDescent="0.25">
      <c r="B78" s="257"/>
      <c r="C78" s="6" t="s">
        <v>496</v>
      </c>
      <c r="D78" s="267" t="s">
        <v>498</v>
      </c>
      <c r="E78" s="268"/>
      <c r="F78" s="269" t="s">
        <v>325</v>
      </c>
      <c r="G78" s="389"/>
      <c r="H78" s="402"/>
      <c r="I78" s="421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 s="7" customFormat="1" ht="18" customHeight="1" x14ac:dyDescent="0.25">
      <c r="B79" s="257"/>
      <c r="C79" s="264" t="s">
        <v>460</v>
      </c>
      <c r="D79" s="265" t="s">
        <v>84</v>
      </c>
      <c r="E79" s="266">
        <f>SUM(E80:E85)</f>
        <v>0</v>
      </c>
      <c r="F79" s="259" t="s">
        <v>324</v>
      </c>
      <c r="G79" s="389"/>
      <c r="H79" s="402"/>
      <c r="I79" s="421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 s="7" customFormat="1" ht="18" customHeight="1" x14ac:dyDescent="0.25">
      <c r="B80" s="257"/>
      <c r="C80" s="6" t="s">
        <v>342</v>
      </c>
      <c r="D80" s="267" t="s">
        <v>86</v>
      </c>
      <c r="E80" s="268"/>
      <c r="F80" s="269" t="s">
        <v>325</v>
      </c>
      <c r="G80" s="389"/>
      <c r="H80" s="402"/>
      <c r="I80" s="421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 s="7" customFormat="1" ht="18" customHeight="1" x14ac:dyDescent="0.25">
      <c r="B81" s="257"/>
      <c r="C81" s="6" t="s">
        <v>461</v>
      </c>
      <c r="D81" s="267" t="s">
        <v>88</v>
      </c>
      <c r="E81" s="268"/>
      <c r="F81" s="269" t="s">
        <v>325</v>
      </c>
      <c r="G81" s="389"/>
      <c r="H81" s="402"/>
      <c r="I81" s="421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 s="7" customFormat="1" ht="18" customHeight="1" x14ac:dyDescent="0.25">
      <c r="B82" s="257"/>
      <c r="C82" s="6" t="s">
        <v>462</v>
      </c>
      <c r="D82" s="267" t="s">
        <v>90</v>
      </c>
      <c r="E82" s="268"/>
      <c r="F82" s="269" t="s">
        <v>325</v>
      </c>
      <c r="G82" s="389"/>
      <c r="H82" s="402"/>
      <c r="I82" s="421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 s="7" customFormat="1" ht="18" customHeight="1" x14ac:dyDescent="0.25">
      <c r="B83" s="257"/>
      <c r="C83" s="6" t="s">
        <v>463</v>
      </c>
      <c r="D83" s="267" t="s">
        <v>343</v>
      </c>
      <c r="E83" s="268"/>
      <c r="F83" s="269" t="s">
        <v>325</v>
      </c>
      <c r="G83" s="389"/>
      <c r="H83" s="402"/>
      <c r="I83" s="421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 s="7" customFormat="1" ht="18" customHeight="1" x14ac:dyDescent="0.25">
      <c r="B84" s="257"/>
      <c r="C84" s="6" t="s">
        <v>344</v>
      </c>
      <c r="D84" s="267" t="s">
        <v>345</v>
      </c>
      <c r="E84" s="268"/>
      <c r="F84" s="269" t="s">
        <v>325</v>
      </c>
      <c r="G84" s="389"/>
      <c r="H84" s="402"/>
      <c r="I84" s="421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 s="7" customFormat="1" ht="18" customHeight="1" x14ac:dyDescent="0.25">
      <c r="B85" s="257"/>
      <c r="C85" s="6" t="s">
        <v>346</v>
      </c>
      <c r="D85" s="267" t="s">
        <v>347</v>
      </c>
      <c r="E85" s="268"/>
      <c r="F85" s="269" t="s">
        <v>325</v>
      </c>
      <c r="G85" s="389"/>
      <c r="H85" s="402"/>
      <c r="I85" s="421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 s="7" customFormat="1" ht="18" customHeight="1" x14ac:dyDescent="0.25">
      <c r="B86" s="257"/>
      <c r="C86" s="264" t="s">
        <v>348</v>
      </c>
      <c r="D86" s="265" t="s">
        <v>349</v>
      </c>
      <c r="E86" s="266">
        <f>SUM(E87:E91)</f>
        <v>425000</v>
      </c>
      <c r="F86" s="259" t="s">
        <v>324</v>
      </c>
      <c r="G86" s="389"/>
      <c r="H86" s="402"/>
      <c r="I86" s="421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 s="7" customFormat="1" ht="18" customHeight="1" x14ac:dyDescent="0.25">
      <c r="B87" s="257"/>
      <c r="C87" s="6" t="s">
        <v>350</v>
      </c>
      <c r="D87" s="267" t="s">
        <v>351</v>
      </c>
      <c r="E87" s="443">
        <v>0</v>
      </c>
      <c r="F87" s="269" t="s">
        <v>325</v>
      </c>
      <c r="G87" s="389"/>
      <c r="H87" s="402"/>
      <c r="I87" s="421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 s="7" customFormat="1" ht="18" customHeight="1" x14ac:dyDescent="0.25">
      <c r="B88" s="257"/>
      <c r="C88" s="6" t="s">
        <v>464</v>
      </c>
      <c r="D88" s="267" t="s">
        <v>352</v>
      </c>
      <c r="E88" s="443">
        <v>75000</v>
      </c>
      <c r="F88" s="269" t="s">
        <v>325</v>
      </c>
      <c r="G88" s="389"/>
      <c r="H88" s="402"/>
      <c r="I88" s="421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 s="7" customFormat="1" ht="18" customHeight="1" x14ac:dyDescent="0.25">
      <c r="B89" s="257"/>
      <c r="C89" s="6" t="s">
        <v>353</v>
      </c>
      <c r="D89" s="267" t="s">
        <v>354</v>
      </c>
      <c r="E89" s="443"/>
      <c r="F89" s="269" t="s">
        <v>325</v>
      </c>
      <c r="G89" s="389"/>
      <c r="H89" s="402"/>
      <c r="I89" s="421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 s="7" customFormat="1" ht="18" customHeight="1" x14ac:dyDescent="0.25">
      <c r="B90" s="257"/>
      <c r="C90" s="6" t="s">
        <v>355</v>
      </c>
      <c r="D90" s="267" t="s">
        <v>356</v>
      </c>
      <c r="E90" s="443">
        <v>100000</v>
      </c>
      <c r="F90" s="269" t="s">
        <v>325</v>
      </c>
      <c r="G90" s="389"/>
      <c r="H90" s="402"/>
      <c r="I90" s="421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 s="7" customFormat="1" ht="30" x14ac:dyDescent="0.25">
      <c r="B91" s="257"/>
      <c r="C91" s="6" t="s">
        <v>357</v>
      </c>
      <c r="D91" s="267" t="s">
        <v>358</v>
      </c>
      <c r="E91" s="443">
        <v>250000</v>
      </c>
      <c r="F91" s="269" t="s">
        <v>325</v>
      </c>
      <c r="G91" s="389"/>
      <c r="H91" s="402"/>
      <c r="I91" s="421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 s="7" customFormat="1" ht="18" customHeight="1" x14ac:dyDescent="0.25">
      <c r="A92" s="40" t="s">
        <v>648</v>
      </c>
      <c r="B92" s="303">
        <v>43</v>
      </c>
      <c r="C92" s="261" t="s">
        <v>81</v>
      </c>
      <c r="D92" s="262" t="s">
        <v>82</v>
      </c>
      <c r="E92" s="263">
        <f>+E93+E111+E137+E157+E172+E178+E180+E190+E197+E207+E216+E225+E234+E237+E240+E242+E245</f>
        <v>4637500</v>
      </c>
      <c r="F92" s="259" t="s">
        <v>324</v>
      </c>
      <c r="G92" s="389"/>
      <c r="H92" s="402"/>
      <c r="I92" s="421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 s="7" customFormat="1" ht="18" customHeight="1" x14ac:dyDescent="0.25">
      <c r="B93" s="257"/>
      <c r="C93" s="264" t="s">
        <v>83</v>
      </c>
      <c r="D93" s="265" t="s">
        <v>84</v>
      </c>
      <c r="E93" s="266">
        <f>SUM(E94:E110)</f>
        <v>110000</v>
      </c>
      <c r="F93" s="259" t="s">
        <v>324</v>
      </c>
      <c r="G93" s="389"/>
      <c r="H93" s="402"/>
      <c r="I93" s="421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 s="7" customFormat="1" ht="18" customHeight="1" x14ac:dyDescent="0.25">
      <c r="B94" s="257"/>
      <c r="C94" s="6" t="s">
        <v>85</v>
      </c>
      <c r="D94" s="267" t="s">
        <v>92</v>
      </c>
      <c r="E94" s="443">
        <v>75000</v>
      </c>
      <c r="F94" s="269" t="s">
        <v>325</v>
      </c>
      <c r="G94" s="389"/>
      <c r="H94" s="402"/>
      <c r="I94" s="421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 s="7" customFormat="1" ht="18" customHeight="1" x14ac:dyDescent="0.25">
      <c r="B95" s="257"/>
      <c r="C95" s="6" t="s">
        <v>87</v>
      </c>
      <c r="D95" s="267" t="s">
        <v>94</v>
      </c>
      <c r="E95" s="443"/>
      <c r="F95" s="269" t="s">
        <v>325</v>
      </c>
      <c r="G95" s="389"/>
      <c r="H95" s="402"/>
      <c r="I95" s="421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 s="11" customFormat="1" ht="18" customHeight="1" x14ac:dyDescent="0.25">
      <c r="A96" s="7"/>
      <c r="B96" s="257"/>
      <c r="C96" s="6" t="s">
        <v>89</v>
      </c>
      <c r="D96" s="267" t="s">
        <v>96</v>
      </c>
      <c r="E96" s="443">
        <v>10000</v>
      </c>
      <c r="F96" s="269" t="s">
        <v>325</v>
      </c>
      <c r="G96" s="391"/>
      <c r="H96" s="405"/>
      <c r="I96" s="421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</row>
    <row r="97" spans="1:29" s="7" customFormat="1" ht="18" customHeight="1" x14ac:dyDescent="0.25">
      <c r="B97" s="257"/>
      <c r="C97" s="6" t="s">
        <v>91</v>
      </c>
      <c r="D97" s="267" t="s">
        <v>359</v>
      </c>
      <c r="E97" s="443"/>
      <c r="F97" s="269" t="s">
        <v>325</v>
      </c>
      <c r="G97" s="389"/>
      <c r="H97" s="402"/>
      <c r="I97" s="421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 s="7" customFormat="1" ht="18" customHeight="1" x14ac:dyDescent="0.25">
      <c r="B98" s="257"/>
      <c r="C98" s="6" t="s">
        <v>93</v>
      </c>
      <c r="D98" s="267" t="s">
        <v>108</v>
      </c>
      <c r="E98" s="443"/>
      <c r="F98" s="269" t="s">
        <v>325</v>
      </c>
      <c r="G98" s="389"/>
      <c r="H98" s="402"/>
      <c r="I98" s="421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 s="7" customFormat="1" ht="18" customHeight="1" x14ac:dyDescent="0.25">
      <c r="B99" s="257"/>
      <c r="C99" s="6" t="s">
        <v>95</v>
      </c>
      <c r="D99" s="267" t="s">
        <v>98</v>
      </c>
      <c r="E99" s="443">
        <v>25000</v>
      </c>
      <c r="F99" s="269" t="s">
        <v>325</v>
      </c>
      <c r="G99" s="389"/>
      <c r="H99" s="402"/>
      <c r="I99" s="421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 s="7" customFormat="1" ht="18" customHeight="1" x14ac:dyDescent="0.25">
      <c r="A100" s="11"/>
      <c r="B100" s="257"/>
      <c r="C100" s="6" t="s">
        <v>97</v>
      </c>
      <c r="D100" s="267" t="s">
        <v>924</v>
      </c>
      <c r="E100" s="443"/>
      <c r="F100" s="269" t="s">
        <v>325</v>
      </c>
      <c r="G100" s="389"/>
      <c r="H100" s="402"/>
      <c r="I100" s="421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  <row r="101" spans="1:29" s="7" customFormat="1" ht="18" customHeight="1" x14ac:dyDescent="0.25">
      <c r="B101" s="257"/>
      <c r="C101" s="6" t="s">
        <v>99</v>
      </c>
      <c r="D101" s="267" t="s">
        <v>917</v>
      </c>
      <c r="E101" s="443"/>
      <c r="F101" s="269" t="s">
        <v>325</v>
      </c>
      <c r="G101" s="389"/>
      <c r="H101" s="402"/>
      <c r="I101" s="421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</row>
    <row r="102" spans="1:29" s="7" customFormat="1" ht="18" customHeight="1" x14ac:dyDescent="0.25">
      <c r="B102" s="257"/>
      <c r="C102" s="6" t="s">
        <v>100</v>
      </c>
      <c r="D102" s="267" t="s">
        <v>918</v>
      </c>
      <c r="E102" s="443"/>
      <c r="F102" s="269" t="s">
        <v>325</v>
      </c>
      <c r="G102" s="389"/>
      <c r="H102" s="402"/>
      <c r="I102" s="421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</row>
    <row r="103" spans="1:29" s="7" customFormat="1" ht="18" customHeight="1" x14ac:dyDescent="0.25">
      <c r="B103" s="257"/>
      <c r="C103" s="6" t="s">
        <v>101</v>
      </c>
      <c r="D103" s="267" t="s">
        <v>925</v>
      </c>
      <c r="E103" s="443"/>
      <c r="F103" s="269" t="s">
        <v>325</v>
      </c>
      <c r="G103" s="389"/>
      <c r="H103" s="402"/>
      <c r="I103" s="421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</row>
    <row r="104" spans="1:29" s="7" customFormat="1" ht="18" customHeight="1" x14ac:dyDescent="0.25">
      <c r="B104" s="257"/>
      <c r="C104" s="6" t="s">
        <v>102</v>
      </c>
      <c r="D104" s="267" t="s">
        <v>916</v>
      </c>
      <c r="E104" s="443"/>
      <c r="F104" s="269" t="s">
        <v>325</v>
      </c>
      <c r="G104" s="389"/>
      <c r="H104" s="402"/>
      <c r="I104" s="421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</row>
    <row r="105" spans="1:29" s="7" customFormat="1" ht="18" customHeight="1" x14ac:dyDescent="0.25">
      <c r="B105" s="257"/>
      <c r="C105" s="6" t="s">
        <v>103</v>
      </c>
      <c r="D105" s="267" t="s">
        <v>919</v>
      </c>
      <c r="E105" s="443"/>
      <c r="F105" s="269" t="s">
        <v>325</v>
      </c>
      <c r="G105" s="389"/>
      <c r="H105" s="402"/>
      <c r="I105" s="421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</row>
    <row r="106" spans="1:29" s="7" customFormat="1" ht="18" customHeight="1" x14ac:dyDescent="0.25">
      <c r="B106" s="257"/>
      <c r="C106" s="6" t="s">
        <v>104</v>
      </c>
      <c r="D106" s="267" t="s">
        <v>920</v>
      </c>
      <c r="E106" s="443"/>
      <c r="F106" s="269" t="s">
        <v>325</v>
      </c>
      <c r="G106" s="389"/>
      <c r="H106" s="402"/>
      <c r="I106" s="421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</row>
    <row r="107" spans="1:29" s="7" customFormat="1" ht="18" customHeight="1" x14ac:dyDescent="0.25">
      <c r="B107" s="257"/>
      <c r="C107" s="6" t="s">
        <v>105</v>
      </c>
      <c r="D107" s="267" t="s">
        <v>921</v>
      </c>
      <c r="E107" s="443"/>
      <c r="F107" s="269" t="s">
        <v>325</v>
      </c>
      <c r="G107" s="389"/>
      <c r="H107" s="402"/>
      <c r="I107" s="421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</row>
    <row r="108" spans="1:29" s="7" customFormat="1" ht="18" customHeight="1" x14ac:dyDescent="0.25">
      <c r="B108" s="257"/>
      <c r="C108" s="6" t="s">
        <v>106</v>
      </c>
      <c r="D108" s="267" t="s">
        <v>922</v>
      </c>
      <c r="E108" s="443"/>
      <c r="F108" s="269" t="s">
        <v>325</v>
      </c>
      <c r="G108" s="389"/>
      <c r="H108" s="402"/>
      <c r="I108" s="421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</row>
    <row r="109" spans="1:29" s="7" customFormat="1" ht="18" customHeight="1" x14ac:dyDescent="0.25">
      <c r="B109" s="257"/>
      <c r="C109" s="6" t="s">
        <v>107</v>
      </c>
      <c r="D109" s="267" t="s">
        <v>923</v>
      </c>
      <c r="E109" s="443"/>
      <c r="F109" s="269" t="s">
        <v>325</v>
      </c>
      <c r="G109" s="389"/>
      <c r="H109" s="402"/>
      <c r="I109" s="421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</row>
    <row r="110" spans="1:29" s="7" customFormat="1" ht="18" customHeight="1" x14ac:dyDescent="0.25">
      <c r="B110" s="257"/>
      <c r="C110" s="6" t="s">
        <v>513</v>
      </c>
      <c r="D110" s="267" t="s">
        <v>512</v>
      </c>
      <c r="E110" s="443">
        <v>0</v>
      </c>
      <c r="F110" s="269" t="s">
        <v>325</v>
      </c>
      <c r="G110" s="389"/>
      <c r="H110" s="402"/>
      <c r="I110" s="421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</row>
    <row r="111" spans="1:29" s="7" customFormat="1" ht="18" customHeight="1" x14ac:dyDescent="0.25">
      <c r="B111" s="257"/>
      <c r="C111" s="264" t="s">
        <v>109</v>
      </c>
      <c r="D111" s="265" t="s">
        <v>110</v>
      </c>
      <c r="E111" s="266">
        <f>SUM(E112:E136)</f>
        <v>402500</v>
      </c>
      <c r="F111" s="259" t="s">
        <v>324</v>
      </c>
      <c r="G111" s="389"/>
      <c r="H111" s="402"/>
      <c r="I111" s="421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</row>
    <row r="112" spans="1:29" s="7" customFormat="1" ht="18" customHeight="1" x14ac:dyDescent="0.25">
      <c r="B112" s="257"/>
      <c r="C112" s="6" t="s">
        <v>111</v>
      </c>
      <c r="D112" s="267" t="s">
        <v>123</v>
      </c>
      <c r="E112" s="443">
        <v>5000</v>
      </c>
      <c r="F112" s="269" t="s">
        <v>325</v>
      </c>
      <c r="G112" s="389"/>
      <c r="H112" s="402"/>
      <c r="I112" s="421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</row>
    <row r="113" spans="1:29" s="7" customFormat="1" ht="18" customHeight="1" x14ac:dyDescent="0.25">
      <c r="B113" s="257"/>
      <c r="C113" s="6" t="s">
        <v>112</v>
      </c>
      <c r="D113" s="267" t="s">
        <v>926</v>
      </c>
      <c r="E113" s="443">
        <v>7500</v>
      </c>
      <c r="F113" s="269" t="s">
        <v>325</v>
      </c>
      <c r="G113" s="389"/>
      <c r="H113" s="402"/>
      <c r="I113" s="421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</row>
    <row r="114" spans="1:29" s="7" customFormat="1" ht="18" customHeight="1" x14ac:dyDescent="0.25">
      <c r="B114" s="257"/>
      <c r="C114" s="6" t="s">
        <v>113</v>
      </c>
      <c r="D114" s="267" t="s">
        <v>121</v>
      </c>
      <c r="E114" s="443"/>
      <c r="F114" s="269" t="s">
        <v>325</v>
      </c>
      <c r="G114" s="389"/>
      <c r="H114" s="402"/>
      <c r="I114" s="421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</row>
    <row r="115" spans="1:29" s="7" customFormat="1" ht="18" customHeight="1" x14ac:dyDescent="0.25">
      <c r="B115" s="257"/>
      <c r="C115" s="6" t="s">
        <v>114</v>
      </c>
      <c r="D115" s="267" t="s">
        <v>360</v>
      </c>
      <c r="E115" s="443"/>
      <c r="F115" s="269" t="s">
        <v>325</v>
      </c>
      <c r="G115" s="389"/>
      <c r="H115" s="402"/>
      <c r="I115" s="421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</row>
    <row r="116" spans="1:29" s="7" customFormat="1" ht="18" customHeight="1" x14ac:dyDescent="0.25">
      <c r="B116" s="257"/>
      <c r="C116" s="6" t="s">
        <v>115</v>
      </c>
      <c r="D116" s="267" t="s">
        <v>927</v>
      </c>
      <c r="E116" s="443">
        <v>250000</v>
      </c>
      <c r="F116" s="269" t="s">
        <v>325</v>
      </c>
      <c r="G116" s="389"/>
      <c r="H116" s="402"/>
      <c r="I116" s="421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</row>
    <row r="117" spans="1:29" s="7" customFormat="1" ht="18" customHeight="1" x14ac:dyDescent="0.25">
      <c r="B117" s="257"/>
      <c r="C117" s="6" t="s">
        <v>117</v>
      </c>
      <c r="D117" s="267" t="s">
        <v>928</v>
      </c>
      <c r="E117" s="443">
        <v>10000</v>
      </c>
      <c r="F117" s="269" t="s">
        <v>325</v>
      </c>
      <c r="G117" s="389"/>
      <c r="H117" s="402"/>
      <c r="I117" s="421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</row>
    <row r="118" spans="1:29" s="7" customFormat="1" ht="18" customHeight="1" x14ac:dyDescent="0.25">
      <c r="B118" s="257"/>
      <c r="C118" s="6" t="s">
        <v>118</v>
      </c>
      <c r="D118" s="267" t="s">
        <v>929</v>
      </c>
      <c r="E118" s="443">
        <v>15000</v>
      </c>
      <c r="F118" s="269" t="s">
        <v>325</v>
      </c>
      <c r="G118" s="389"/>
      <c r="H118" s="402"/>
      <c r="I118" s="421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</row>
    <row r="119" spans="1:29" s="7" customFormat="1" ht="18" customHeight="1" x14ac:dyDescent="0.25">
      <c r="B119" s="257"/>
      <c r="C119" s="6" t="s">
        <v>119</v>
      </c>
      <c r="D119" s="267" t="s">
        <v>930</v>
      </c>
      <c r="E119" s="443">
        <v>5000</v>
      </c>
      <c r="F119" s="269" t="s">
        <v>325</v>
      </c>
      <c r="G119" s="389"/>
      <c r="H119" s="402"/>
      <c r="I119" s="421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</row>
    <row r="120" spans="1:29" s="7" customFormat="1" ht="18" customHeight="1" x14ac:dyDescent="0.25">
      <c r="B120" s="257"/>
      <c r="C120" s="6" t="s">
        <v>120</v>
      </c>
      <c r="D120" s="267" t="s">
        <v>116</v>
      </c>
      <c r="E120" s="443">
        <v>15000</v>
      </c>
      <c r="F120" s="269" t="s">
        <v>325</v>
      </c>
      <c r="G120" s="389"/>
      <c r="H120" s="402"/>
      <c r="I120" s="421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</row>
    <row r="121" spans="1:29" s="7" customFormat="1" ht="18" customHeight="1" x14ac:dyDescent="0.25">
      <c r="B121" s="257"/>
      <c r="C121" s="6" t="s">
        <v>122</v>
      </c>
      <c r="D121" s="267" t="s">
        <v>931</v>
      </c>
      <c r="E121" s="443">
        <v>50000</v>
      </c>
      <c r="F121" s="269" t="s">
        <v>325</v>
      </c>
      <c r="G121" s="389"/>
      <c r="H121" s="402"/>
      <c r="I121" s="421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</row>
    <row r="122" spans="1:29" s="7" customFormat="1" ht="18" customHeight="1" x14ac:dyDescent="0.25">
      <c r="B122" s="257"/>
      <c r="C122" s="6" t="s">
        <v>124</v>
      </c>
      <c r="D122" s="267" t="s">
        <v>932</v>
      </c>
      <c r="E122" s="443">
        <v>20000</v>
      </c>
      <c r="F122" s="269" t="s">
        <v>325</v>
      </c>
      <c r="G122" s="389"/>
      <c r="H122" s="402"/>
      <c r="I122" s="421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</row>
    <row r="123" spans="1:29" s="7" customFormat="1" ht="18" customHeight="1" x14ac:dyDescent="0.25">
      <c r="B123" s="257"/>
      <c r="C123" s="6" t="s">
        <v>125</v>
      </c>
      <c r="D123" s="267" t="s">
        <v>933</v>
      </c>
      <c r="E123" s="443"/>
      <c r="F123" s="269" t="s">
        <v>325</v>
      </c>
      <c r="G123" s="389"/>
      <c r="H123" s="402"/>
      <c r="I123" s="421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</row>
    <row r="124" spans="1:29" s="7" customFormat="1" ht="18" customHeight="1" x14ac:dyDescent="0.25">
      <c r="B124" s="257"/>
      <c r="C124" s="6" t="s">
        <v>126</v>
      </c>
      <c r="D124" s="267" t="s">
        <v>127</v>
      </c>
      <c r="E124" s="443"/>
      <c r="F124" s="269" t="s">
        <v>325</v>
      </c>
      <c r="G124" s="389"/>
      <c r="H124" s="402"/>
      <c r="I124" s="421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</row>
    <row r="125" spans="1:29" s="11" customFormat="1" ht="18" customHeight="1" x14ac:dyDescent="0.25">
      <c r="A125" s="7"/>
      <c r="B125" s="257"/>
      <c r="C125" s="6" t="s">
        <v>128</v>
      </c>
      <c r="D125" s="267" t="s">
        <v>934</v>
      </c>
      <c r="E125" s="443"/>
      <c r="F125" s="269" t="s">
        <v>325</v>
      </c>
      <c r="G125" s="391"/>
      <c r="H125" s="405"/>
      <c r="I125" s="421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1:29" s="11" customFormat="1" ht="18" customHeight="1" x14ac:dyDescent="0.25">
      <c r="A126" s="7"/>
      <c r="B126" s="257"/>
      <c r="C126" s="6" t="s">
        <v>361</v>
      </c>
      <c r="D126" s="267" t="s">
        <v>266</v>
      </c>
      <c r="E126" s="443"/>
      <c r="F126" s="269" t="s">
        <v>325</v>
      </c>
      <c r="G126" s="391"/>
      <c r="H126" s="405"/>
      <c r="I126" s="421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1:29" s="11" customFormat="1" ht="18" customHeight="1" x14ac:dyDescent="0.25">
      <c r="A127" s="7"/>
      <c r="B127" s="257"/>
      <c r="C127" s="6" t="s">
        <v>598</v>
      </c>
      <c r="D127" s="267" t="s">
        <v>935</v>
      </c>
      <c r="E127" s="443">
        <v>25000</v>
      </c>
      <c r="F127" s="269" t="s">
        <v>325</v>
      </c>
      <c r="G127" s="391"/>
      <c r="H127" s="405"/>
      <c r="I127" s="421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1:29" s="11" customFormat="1" ht="18" customHeight="1" x14ac:dyDescent="0.25">
      <c r="A128" s="7"/>
      <c r="B128" s="257"/>
      <c r="C128" s="6" t="s">
        <v>1069</v>
      </c>
      <c r="D128" s="267" t="s">
        <v>1074</v>
      </c>
      <c r="E128" s="443"/>
      <c r="F128" s="269" t="s">
        <v>325</v>
      </c>
      <c r="G128" s="391"/>
      <c r="H128" s="405"/>
      <c r="I128" s="421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1:29" s="11" customFormat="1" ht="18" customHeight="1" x14ac:dyDescent="0.25">
      <c r="A129" s="7"/>
      <c r="B129" s="257"/>
      <c r="C129" s="6" t="s">
        <v>1070</v>
      </c>
      <c r="D129" s="267" t="s">
        <v>1075</v>
      </c>
      <c r="E129" s="443"/>
      <c r="F129" s="269" t="s">
        <v>325</v>
      </c>
      <c r="G129" s="391"/>
      <c r="H129" s="405"/>
      <c r="I129" s="421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</row>
    <row r="130" spans="1:29" s="11" customFormat="1" ht="18" customHeight="1" x14ac:dyDescent="0.25">
      <c r="A130" s="7"/>
      <c r="B130" s="257"/>
      <c r="C130" s="6" t="s">
        <v>1071</v>
      </c>
      <c r="D130" s="267" t="s">
        <v>1076</v>
      </c>
      <c r="E130" s="443"/>
      <c r="F130" s="269" t="s">
        <v>325</v>
      </c>
      <c r="G130" s="391"/>
      <c r="H130" s="405"/>
      <c r="I130" s="421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</row>
    <row r="131" spans="1:29" s="11" customFormat="1" ht="18" customHeight="1" x14ac:dyDescent="0.25">
      <c r="A131" s="7"/>
      <c r="B131" s="257"/>
      <c r="C131" s="6" t="s">
        <v>1072</v>
      </c>
      <c r="D131" s="267" t="s">
        <v>1077</v>
      </c>
      <c r="E131" s="443"/>
      <c r="F131" s="269" t="s">
        <v>325</v>
      </c>
      <c r="G131" s="391"/>
      <c r="H131" s="405"/>
      <c r="I131" s="421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</row>
    <row r="132" spans="1:29" s="11" customFormat="1" ht="18" customHeight="1" x14ac:dyDescent="0.25">
      <c r="A132" s="7"/>
      <c r="B132" s="257"/>
      <c r="C132" s="6" t="s">
        <v>1073</v>
      </c>
      <c r="D132" s="267" t="s">
        <v>1078</v>
      </c>
      <c r="E132" s="443">
        <v>0</v>
      </c>
      <c r="F132" s="269" t="s">
        <v>325</v>
      </c>
      <c r="G132" s="391"/>
      <c r="H132" s="405"/>
      <c r="I132" s="421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</row>
    <row r="133" spans="1:29" s="11" customFormat="1" ht="18" customHeight="1" x14ac:dyDescent="0.25">
      <c r="A133" s="7"/>
      <c r="B133" s="257"/>
      <c r="C133" s="6" t="s">
        <v>1214</v>
      </c>
      <c r="D133" s="267" t="s">
        <v>1215</v>
      </c>
      <c r="E133" s="443"/>
      <c r="F133" s="269" t="s">
        <v>325</v>
      </c>
      <c r="G133" s="391"/>
      <c r="H133" s="405"/>
      <c r="I133" s="421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</row>
    <row r="134" spans="1:29" s="11" customFormat="1" ht="18" customHeight="1" x14ac:dyDescent="0.25">
      <c r="A134" s="7"/>
      <c r="B134" s="257"/>
      <c r="C134" s="6" t="s">
        <v>1216</v>
      </c>
      <c r="D134" s="267" t="s">
        <v>1217</v>
      </c>
      <c r="E134" s="443"/>
      <c r="F134" s="269" t="s">
        <v>325</v>
      </c>
      <c r="G134" s="391"/>
      <c r="H134" s="405"/>
      <c r="I134" s="421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</row>
    <row r="135" spans="1:29" s="11" customFormat="1" ht="18" customHeight="1" x14ac:dyDescent="0.25">
      <c r="A135" s="7"/>
      <c r="B135" s="257"/>
      <c r="C135" s="6" t="s">
        <v>1218</v>
      </c>
      <c r="D135" s="267" t="s">
        <v>1219</v>
      </c>
      <c r="E135" s="443"/>
      <c r="F135" s="269" t="s">
        <v>325</v>
      </c>
      <c r="G135" s="391"/>
      <c r="H135" s="405"/>
      <c r="I135" s="421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</row>
    <row r="136" spans="1:29" s="11" customFormat="1" ht="18" customHeight="1" x14ac:dyDescent="0.25">
      <c r="A136" s="7"/>
      <c r="B136" s="257"/>
      <c r="C136" s="6" t="s">
        <v>1220</v>
      </c>
      <c r="D136" s="267" t="s">
        <v>1247</v>
      </c>
      <c r="E136" s="443"/>
      <c r="F136" s="269" t="s">
        <v>325</v>
      </c>
      <c r="G136" s="391"/>
      <c r="H136" s="405"/>
      <c r="I136" s="421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</row>
    <row r="137" spans="1:29" s="11" customFormat="1" ht="18" customHeight="1" x14ac:dyDescent="0.25">
      <c r="A137" s="7"/>
      <c r="B137" s="257"/>
      <c r="C137" s="264" t="s">
        <v>129</v>
      </c>
      <c r="D137" s="265" t="s">
        <v>130</v>
      </c>
      <c r="E137" s="266">
        <f>SUM(E138:E156)</f>
        <v>15000</v>
      </c>
      <c r="F137" s="259" t="s">
        <v>324</v>
      </c>
      <c r="G137" s="391"/>
      <c r="H137" s="405"/>
      <c r="I137" s="421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</row>
    <row r="138" spans="1:29" s="11" customFormat="1" ht="18" customHeight="1" x14ac:dyDescent="0.25">
      <c r="B138" s="257"/>
      <c r="C138" s="5" t="s">
        <v>131</v>
      </c>
      <c r="D138" s="267" t="s">
        <v>362</v>
      </c>
      <c r="E138" s="443"/>
      <c r="F138" s="269" t="s">
        <v>325</v>
      </c>
      <c r="G138" s="391"/>
      <c r="H138" s="405"/>
      <c r="I138" s="421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</row>
    <row r="139" spans="1:29" s="7" customFormat="1" ht="18" customHeight="1" x14ac:dyDescent="0.25">
      <c r="A139" s="11"/>
      <c r="B139" s="257"/>
      <c r="C139" s="5" t="s">
        <v>132</v>
      </c>
      <c r="D139" s="267" t="s">
        <v>363</v>
      </c>
      <c r="E139" s="443"/>
      <c r="F139" s="269" t="s">
        <v>325</v>
      </c>
      <c r="G139" s="389"/>
      <c r="H139" s="402"/>
      <c r="I139" s="421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</row>
    <row r="140" spans="1:29" s="7" customFormat="1" ht="18" customHeight="1" x14ac:dyDescent="0.25">
      <c r="A140" s="11"/>
      <c r="B140" s="257"/>
      <c r="C140" s="5" t="s">
        <v>133</v>
      </c>
      <c r="D140" s="267" t="s">
        <v>364</v>
      </c>
      <c r="E140" s="443"/>
      <c r="F140" s="269" t="s">
        <v>325</v>
      </c>
      <c r="G140" s="389"/>
      <c r="H140" s="402"/>
      <c r="I140" s="421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</row>
    <row r="141" spans="1:29" s="7" customFormat="1" ht="18" customHeight="1" x14ac:dyDescent="0.25">
      <c r="A141" s="11"/>
      <c r="B141" s="257"/>
      <c r="C141" s="5" t="s">
        <v>134</v>
      </c>
      <c r="D141" s="267" t="s">
        <v>365</v>
      </c>
      <c r="E141" s="443">
        <v>10000</v>
      </c>
      <c r="F141" s="269" t="s">
        <v>325</v>
      </c>
      <c r="G141" s="389"/>
      <c r="H141" s="402"/>
      <c r="I141" s="421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</row>
    <row r="142" spans="1:29" s="7" customFormat="1" ht="18" customHeight="1" x14ac:dyDescent="0.25">
      <c r="A142" s="11"/>
      <c r="B142" s="257"/>
      <c r="C142" s="5" t="s">
        <v>135</v>
      </c>
      <c r="D142" s="267" t="s">
        <v>366</v>
      </c>
      <c r="E142" s="443"/>
      <c r="F142" s="269" t="s">
        <v>325</v>
      </c>
      <c r="G142" s="389"/>
      <c r="H142" s="402"/>
      <c r="I142" s="421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</row>
    <row r="143" spans="1:29" s="7" customFormat="1" ht="18" customHeight="1" x14ac:dyDescent="0.25">
      <c r="B143" s="257"/>
      <c r="C143" s="5" t="s">
        <v>136</v>
      </c>
      <c r="D143" s="267" t="s">
        <v>936</v>
      </c>
      <c r="E143" s="443"/>
      <c r="F143" s="269" t="s">
        <v>325</v>
      </c>
      <c r="G143" s="389"/>
      <c r="H143" s="402"/>
      <c r="I143" s="421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</row>
    <row r="144" spans="1:29" s="7" customFormat="1" ht="18" customHeight="1" x14ac:dyDescent="0.25">
      <c r="B144" s="257"/>
      <c r="C144" s="5" t="s">
        <v>137</v>
      </c>
      <c r="D144" s="267" t="s">
        <v>367</v>
      </c>
      <c r="E144" s="443"/>
      <c r="F144" s="269" t="s">
        <v>325</v>
      </c>
      <c r="G144" s="389"/>
      <c r="H144" s="402"/>
      <c r="I144" s="421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</row>
    <row r="145" spans="2:29" s="7" customFormat="1" ht="18" customHeight="1" x14ac:dyDescent="0.25">
      <c r="B145" s="257"/>
      <c r="C145" s="5" t="s">
        <v>138</v>
      </c>
      <c r="D145" s="267" t="s">
        <v>937</v>
      </c>
      <c r="E145" s="443"/>
      <c r="F145" s="269" t="s">
        <v>325</v>
      </c>
      <c r="G145" s="389"/>
      <c r="H145" s="402"/>
      <c r="I145" s="421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</row>
    <row r="146" spans="2:29" s="7" customFormat="1" ht="18" customHeight="1" x14ac:dyDescent="0.25">
      <c r="B146" s="257"/>
      <c r="C146" s="5" t="s">
        <v>139</v>
      </c>
      <c r="D146" s="267" t="s">
        <v>938</v>
      </c>
      <c r="E146" s="443"/>
      <c r="F146" s="269" t="s">
        <v>325</v>
      </c>
      <c r="G146" s="389"/>
      <c r="H146" s="402"/>
      <c r="I146" s="421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</row>
    <row r="147" spans="2:29" s="7" customFormat="1" ht="18" customHeight="1" x14ac:dyDescent="0.25">
      <c r="B147" s="257"/>
      <c r="C147" s="5" t="s">
        <v>140</v>
      </c>
      <c r="D147" s="267" t="s">
        <v>939</v>
      </c>
      <c r="E147" s="443"/>
      <c r="F147" s="269" t="s">
        <v>325</v>
      </c>
      <c r="G147" s="389"/>
      <c r="H147" s="402"/>
      <c r="I147" s="421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</row>
    <row r="148" spans="2:29" s="7" customFormat="1" ht="18" customHeight="1" x14ac:dyDescent="0.25">
      <c r="B148" s="257"/>
      <c r="C148" s="5" t="s">
        <v>141</v>
      </c>
      <c r="D148" s="267" t="s">
        <v>368</v>
      </c>
      <c r="E148" s="443"/>
      <c r="F148" s="269" t="s">
        <v>325</v>
      </c>
      <c r="G148" s="389"/>
      <c r="H148" s="402"/>
      <c r="I148" s="421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</row>
    <row r="149" spans="2:29" s="7" customFormat="1" ht="18" customHeight="1" x14ac:dyDescent="0.25">
      <c r="B149" s="257"/>
      <c r="C149" s="5" t="s">
        <v>142</v>
      </c>
      <c r="D149" s="267" t="s">
        <v>369</v>
      </c>
      <c r="E149" s="443"/>
      <c r="F149" s="269" t="s">
        <v>325</v>
      </c>
      <c r="G149" s="389"/>
      <c r="H149" s="402"/>
      <c r="I149" s="421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</row>
    <row r="150" spans="2:29" s="7" customFormat="1" ht="18" customHeight="1" x14ac:dyDescent="0.25">
      <c r="B150" s="274"/>
      <c r="C150" s="5" t="s">
        <v>143</v>
      </c>
      <c r="D150" s="267" t="s">
        <v>370</v>
      </c>
      <c r="E150" s="443"/>
      <c r="F150" s="269" t="s">
        <v>325</v>
      </c>
      <c r="G150" s="389"/>
      <c r="H150" s="402"/>
      <c r="I150" s="421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</row>
    <row r="151" spans="2:29" s="7" customFormat="1" ht="18" customHeight="1" x14ac:dyDescent="0.25">
      <c r="B151" s="257"/>
      <c r="C151" s="5" t="s">
        <v>144</v>
      </c>
      <c r="D151" s="267" t="s">
        <v>371</v>
      </c>
      <c r="E151" s="443"/>
      <c r="F151" s="269" t="s">
        <v>325</v>
      </c>
      <c r="G151" s="389"/>
      <c r="H151" s="402"/>
      <c r="I151" s="421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</row>
    <row r="152" spans="2:29" s="7" customFormat="1" ht="18" customHeight="1" x14ac:dyDescent="0.25">
      <c r="B152" s="257"/>
      <c r="C152" s="5" t="s">
        <v>145</v>
      </c>
      <c r="D152" s="267" t="s">
        <v>372</v>
      </c>
      <c r="E152" s="443"/>
      <c r="F152" s="269" t="s">
        <v>325</v>
      </c>
      <c r="G152" s="389"/>
      <c r="H152" s="402"/>
      <c r="I152" s="421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</row>
    <row r="153" spans="2:29" s="7" customFormat="1" ht="18" customHeight="1" x14ac:dyDescent="0.25">
      <c r="B153" s="257"/>
      <c r="C153" s="5" t="s">
        <v>146</v>
      </c>
      <c r="D153" s="267" t="s">
        <v>373</v>
      </c>
      <c r="E153" s="443">
        <v>5000</v>
      </c>
      <c r="F153" s="269" t="s">
        <v>325</v>
      </c>
      <c r="G153" s="389"/>
      <c r="H153" s="402"/>
      <c r="I153" s="421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</row>
    <row r="154" spans="2:29" s="7" customFormat="1" ht="18" customHeight="1" x14ac:dyDescent="0.25">
      <c r="B154" s="257"/>
      <c r="C154" s="5" t="s">
        <v>147</v>
      </c>
      <c r="D154" s="267" t="s">
        <v>149</v>
      </c>
      <c r="E154" s="443"/>
      <c r="F154" s="269" t="s">
        <v>325</v>
      </c>
      <c r="G154" s="389"/>
      <c r="H154" s="402"/>
      <c r="I154" s="421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</row>
    <row r="155" spans="2:29" s="7" customFormat="1" ht="18" customHeight="1" x14ac:dyDescent="0.25">
      <c r="B155" s="257"/>
      <c r="C155" s="5" t="s">
        <v>148</v>
      </c>
      <c r="D155" s="267" t="s">
        <v>150</v>
      </c>
      <c r="E155" s="443"/>
      <c r="F155" s="269" t="s">
        <v>325</v>
      </c>
      <c r="G155" s="389"/>
      <c r="H155" s="402"/>
      <c r="I155" s="421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</row>
    <row r="156" spans="2:29" s="7" customFormat="1" ht="18" customHeight="1" x14ac:dyDescent="0.25">
      <c r="B156" s="257"/>
      <c r="C156" s="5" t="s">
        <v>1221</v>
      </c>
      <c r="D156" s="267" t="s">
        <v>1222</v>
      </c>
      <c r="E156" s="443"/>
      <c r="F156" s="269" t="s">
        <v>325</v>
      </c>
      <c r="G156" s="389"/>
      <c r="H156" s="402"/>
      <c r="I156" s="421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</row>
    <row r="157" spans="2:29" s="7" customFormat="1" ht="18" customHeight="1" x14ac:dyDescent="0.25">
      <c r="B157" s="257"/>
      <c r="C157" s="264" t="s">
        <v>151</v>
      </c>
      <c r="D157" s="265" t="s">
        <v>152</v>
      </c>
      <c r="E157" s="266">
        <f>SUM(E158:E171)</f>
        <v>305000</v>
      </c>
      <c r="F157" s="259" t="s">
        <v>324</v>
      </c>
      <c r="G157" s="389"/>
      <c r="H157" s="402"/>
      <c r="I157" s="421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</row>
    <row r="158" spans="2:29" s="7" customFormat="1" ht="18" customHeight="1" x14ac:dyDescent="0.25">
      <c r="B158" s="257"/>
      <c r="C158" s="5" t="s">
        <v>153</v>
      </c>
      <c r="D158" s="267" t="s">
        <v>514</v>
      </c>
      <c r="E158" s="443">
        <v>175000</v>
      </c>
      <c r="F158" s="269" t="s">
        <v>325</v>
      </c>
      <c r="G158" s="389"/>
      <c r="H158" s="402"/>
      <c r="I158" s="421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</row>
    <row r="159" spans="2:29" s="7" customFormat="1" ht="18" customHeight="1" x14ac:dyDescent="0.25">
      <c r="B159" s="257"/>
      <c r="C159" s="5" t="s">
        <v>154</v>
      </c>
      <c r="D159" s="267" t="s">
        <v>374</v>
      </c>
      <c r="E159" s="443">
        <v>25000</v>
      </c>
      <c r="F159" s="269" t="s">
        <v>325</v>
      </c>
      <c r="G159" s="389"/>
      <c r="H159" s="402"/>
      <c r="I159" s="421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</row>
    <row r="160" spans="2:29" s="7" customFormat="1" ht="18" customHeight="1" x14ac:dyDescent="0.25">
      <c r="B160" s="257"/>
      <c r="C160" s="5" t="s">
        <v>155</v>
      </c>
      <c r="D160" s="267" t="s">
        <v>375</v>
      </c>
      <c r="E160" s="443"/>
      <c r="F160" s="269" t="s">
        <v>325</v>
      </c>
      <c r="G160" s="389"/>
      <c r="H160" s="402"/>
      <c r="I160" s="421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</row>
    <row r="161" spans="1:29" s="7" customFormat="1" ht="18" customHeight="1" x14ac:dyDescent="0.25">
      <c r="B161" s="257"/>
      <c r="C161" s="5" t="s">
        <v>156</v>
      </c>
      <c r="D161" s="7" t="s">
        <v>376</v>
      </c>
      <c r="E161" s="443">
        <v>75000</v>
      </c>
      <c r="F161" s="269" t="s">
        <v>325</v>
      </c>
      <c r="G161" s="389"/>
      <c r="H161" s="402"/>
      <c r="I161" s="421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</row>
    <row r="162" spans="1:29" s="11" customFormat="1" ht="18" customHeight="1" x14ac:dyDescent="0.25">
      <c r="A162" s="7"/>
      <c r="B162" s="257"/>
      <c r="C162" s="5" t="s">
        <v>157</v>
      </c>
      <c r="D162" s="7" t="s">
        <v>377</v>
      </c>
      <c r="E162" s="443"/>
      <c r="F162" s="269" t="s">
        <v>325</v>
      </c>
      <c r="G162" s="391"/>
      <c r="H162" s="405"/>
      <c r="I162" s="421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</row>
    <row r="163" spans="1:29" s="11" customFormat="1" ht="18" customHeight="1" x14ac:dyDescent="0.25">
      <c r="A163" s="7"/>
      <c r="B163" s="257"/>
      <c r="C163" s="5" t="s">
        <v>158</v>
      </c>
      <c r="D163" s="267" t="s">
        <v>378</v>
      </c>
      <c r="E163" s="443"/>
      <c r="F163" s="269" t="s">
        <v>325</v>
      </c>
      <c r="G163" s="391"/>
      <c r="H163" s="405"/>
      <c r="I163" s="421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</row>
    <row r="164" spans="1:29" s="11" customFormat="1" ht="18" customHeight="1" x14ac:dyDescent="0.25">
      <c r="A164" s="7"/>
      <c r="B164" s="257"/>
      <c r="C164" s="5" t="s">
        <v>379</v>
      </c>
      <c r="D164" s="267" t="s">
        <v>380</v>
      </c>
      <c r="E164" s="443">
        <v>10000</v>
      </c>
      <c r="F164" s="269" t="s">
        <v>325</v>
      </c>
      <c r="G164" s="391"/>
      <c r="H164" s="405"/>
      <c r="I164" s="421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</row>
    <row r="165" spans="1:29" s="11" customFormat="1" ht="18" customHeight="1" x14ac:dyDescent="0.25">
      <c r="A165" s="7"/>
      <c r="B165" s="257"/>
      <c r="C165" s="5" t="s">
        <v>381</v>
      </c>
      <c r="D165" s="267" t="s">
        <v>382</v>
      </c>
      <c r="E165" s="443"/>
      <c r="F165" s="269" t="s">
        <v>325</v>
      </c>
      <c r="G165" s="391"/>
      <c r="H165" s="405"/>
      <c r="I165" s="421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</row>
    <row r="166" spans="1:29" s="7" customFormat="1" ht="18" customHeight="1" x14ac:dyDescent="0.25">
      <c r="A166" s="11"/>
      <c r="B166" s="274"/>
      <c r="C166" s="5" t="s">
        <v>383</v>
      </c>
      <c r="D166" s="267" t="s">
        <v>384</v>
      </c>
      <c r="E166" s="443"/>
      <c r="F166" s="269" t="s">
        <v>325</v>
      </c>
      <c r="G166" s="389"/>
      <c r="H166" s="402"/>
      <c r="I166" s="421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</row>
    <row r="167" spans="1:29" s="7" customFormat="1" ht="18" customHeight="1" x14ac:dyDescent="0.25">
      <c r="A167" s="11"/>
      <c r="B167" s="274"/>
      <c r="C167" s="5" t="s">
        <v>385</v>
      </c>
      <c r="D167" s="267" t="s">
        <v>499</v>
      </c>
      <c r="E167" s="443"/>
      <c r="F167" s="269" t="s">
        <v>325</v>
      </c>
      <c r="G167" s="389"/>
      <c r="H167" s="402"/>
      <c r="I167" s="421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spans="1:29" s="7" customFormat="1" ht="18" customHeight="1" x14ac:dyDescent="0.25">
      <c r="A168" s="11"/>
      <c r="B168" s="274"/>
      <c r="C168" s="5" t="s">
        <v>386</v>
      </c>
      <c r="D168" s="267" t="s">
        <v>500</v>
      </c>
      <c r="E168" s="443">
        <v>10000</v>
      </c>
      <c r="F168" s="269" t="s">
        <v>325</v>
      </c>
      <c r="G168" s="389"/>
      <c r="H168" s="402"/>
      <c r="I168" s="421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</row>
    <row r="169" spans="1:29" s="7" customFormat="1" ht="18" customHeight="1" x14ac:dyDescent="0.25">
      <c r="A169" s="11"/>
      <c r="B169" s="274"/>
      <c r="C169" s="5" t="s">
        <v>493</v>
      </c>
      <c r="D169" s="267" t="s">
        <v>159</v>
      </c>
      <c r="E169" s="443">
        <v>10000</v>
      </c>
      <c r="F169" s="269" t="s">
        <v>325</v>
      </c>
      <c r="G169" s="389"/>
      <c r="H169" s="402"/>
      <c r="I169" s="421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</row>
    <row r="170" spans="1:29" s="7" customFormat="1" ht="18" customHeight="1" x14ac:dyDescent="0.25">
      <c r="B170" s="257"/>
      <c r="C170" s="5" t="s">
        <v>501</v>
      </c>
      <c r="D170" s="267" t="s">
        <v>494</v>
      </c>
      <c r="E170" s="443"/>
      <c r="F170" s="269" t="s">
        <v>325</v>
      </c>
      <c r="G170" s="389"/>
      <c r="H170" s="402"/>
      <c r="I170" s="421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s="7" customFormat="1" ht="18" customHeight="1" x14ac:dyDescent="0.25">
      <c r="B171" s="257"/>
      <c r="C171" s="5" t="s">
        <v>1223</v>
      </c>
      <c r="D171" s="267" t="s">
        <v>1224</v>
      </c>
      <c r="E171" s="443"/>
      <c r="F171" s="269" t="s">
        <v>325</v>
      </c>
      <c r="G171" s="389"/>
      <c r="H171" s="402"/>
      <c r="I171" s="421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spans="1:29" s="7" customFormat="1" ht="30" x14ac:dyDescent="0.25">
      <c r="B172" s="257"/>
      <c r="C172" s="264" t="s">
        <v>160</v>
      </c>
      <c r="D172" s="265" t="s">
        <v>387</v>
      </c>
      <c r="E172" s="266">
        <f>SUM(E173:E177)</f>
        <v>250000</v>
      </c>
      <c r="F172" s="259" t="s">
        <v>324</v>
      </c>
      <c r="G172" s="389"/>
      <c r="H172" s="402"/>
      <c r="I172" s="421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s="7" customFormat="1" ht="18" customHeight="1" x14ac:dyDescent="0.25">
      <c r="B173" s="257"/>
      <c r="C173" s="5" t="s">
        <v>161</v>
      </c>
      <c r="D173" s="267" t="s">
        <v>162</v>
      </c>
      <c r="E173" s="443">
        <v>250000</v>
      </c>
      <c r="F173" s="269" t="s">
        <v>325</v>
      </c>
      <c r="G173" s="389"/>
      <c r="H173" s="402"/>
      <c r="I173" s="421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s="7" customFormat="1" ht="18" customHeight="1" x14ac:dyDescent="0.25">
      <c r="B174" s="257"/>
      <c r="C174" s="5" t="s">
        <v>163</v>
      </c>
      <c r="D174" s="267" t="s">
        <v>164</v>
      </c>
      <c r="E174" s="443"/>
      <c r="F174" s="269" t="s">
        <v>325</v>
      </c>
      <c r="G174" s="389"/>
      <c r="H174" s="402"/>
      <c r="I174" s="421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</row>
    <row r="175" spans="1:29" s="7" customFormat="1" ht="18" customHeight="1" x14ac:dyDescent="0.25">
      <c r="B175" s="257"/>
      <c r="C175" s="5" t="s">
        <v>165</v>
      </c>
      <c r="D175" s="267" t="s">
        <v>166</v>
      </c>
      <c r="E175" s="443"/>
      <c r="F175" s="269" t="s">
        <v>325</v>
      </c>
      <c r="G175" s="389"/>
      <c r="H175" s="402"/>
      <c r="I175" s="421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</row>
    <row r="176" spans="1:29" s="7" customFormat="1" ht="18" customHeight="1" x14ac:dyDescent="0.25">
      <c r="B176" s="257"/>
      <c r="C176" s="5" t="s">
        <v>167</v>
      </c>
      <c r="D176" s="267" t="s">
        <v>388</v>
      </c>
      <c r="E176" s="443"/>
      <c r="F176" s="269" t="s">
        <v>325</v>
      </c>
      <c r="G176" s="389"/>
      <c r="H176" s="402"/>
      <c r="I176" s="421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</row>
    <row r="177" spans="2:29" s="7" customFormat="1" ht="18" customHeight="1" x14ac:dyDescent="0.25">
      <c r="B177" s="257"/>
      <c r="C177" s="5" t="s">
        <v>389</v>
      </c>
      <c r="D177" s="267" t="s">
        <v>390</v>
      </c>
      <c r="E177" s="443"/>
      <c r="F177" s="269" t="s">
        <v>325</v>
      </c>
      <c r="G177" s="389"/>
      <c r="H177" s="402"/>
      <c r="I177" s="421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</row>
    <row r="178" spans="2:29" s="7" customFormat="1" ht="18" customHeight="1" x14ac:dyDescent="0.25">
      <c r="B178" s="257"/>
      <c r="C178" s="264" t="s">
        <v>168</v>
      </c>
      <c r="D178" s="265" t="s">
        <v>940</v>
      </c>
      <c r="E178" s="266">
        <f>+E179</f>
        <v>1000000</v>
      </c>
      <c r="F178" s="259" t="s">
        <v>324</v>
      </c>
      <c r="G178" s="389"/>
      <c r="H178" s="402"/>
      <c r="I178" s="421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</row>
    <row r="179" spans="2:29" s="7" customFormat="1" ht="18" customHeight="1" x14ac:dyDescent="0.25">
      <c r="B179" s="257"/>
      <c r="C179" s="5" t="s">
        <v>170</v>
      </c>
      <c r="D179" s="267" t="s">
        <v>941</v>
      </c>
      <c r="E179" s="268">
        <v>1000000</v>
      </c>
      <c r="F179" s="269" t="s">
        <v>325</v>
      </c>
      <c r="G179" s="389"/>
      <c r="H179" s="402"/>
      <c r="I179" s="421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</row>
    <row r="180" spans="2:29" s="7" customFormat="1" ht="18" customHeight="1" x14ac:dyDescent="0.25">
      <c r="B180" s="257"/>
      <c r="C180" s="264" t="s">
        <v>171</v>
      </c>
      <c r="D180" s="265" t="s">
        <v>172</v>
      </c>
      <c r="E180" s="266">
        <f>SUM(E181:E189)</f>
        <v>65000</v>
      </c>
      <c r="F180" s="259" t="s">
        <v>324</v>
      </c>
      <c r="G180" s="389"/>
      <c r="H180" s="402"/>
      <c r="I180" s="421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</row>
    <row r="181" spans="2:29" s="7" customFormat="1" ht="18" customHeight="1" x14ac:dyDescent="0.25">
      <c r="B181" s="257"/>
      <c r="C181" s="5" t="s">
        <v>173</v>
      </c>
      <c r="D181" s="267" t="s">
        <v>391</v>
      </c>
      <c r="E181" s="443"/>
      <c r="F181" s="269" t="s">
        <v>325</v>
      </c>
      <c r="G181" s="389"/>
      <c r="H181" s="402"/>
      <c r="I181" s="421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</row>
    <row r="182" spans="2:29" s="7" customFormat="1" ht="18" customHeight="1" x14ac:dyDescent="0.25">
      <c r="B182" s="257"/>
      <c r="C182" s="5" t="s">
        <v>174</v>
      </c>
      <c r="D182" s="267" t="s">
        <v>942</v>
      </c>
      <c r="E182" s="443"/>
      <c r="F182" s="269" t="s">
        <v>325</v>
      </c>
      <c r="G182" s="389"/>
      <c r="H182" s="402"/>
      <c r="I182" s="421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</row>
    <row r="183" spans="2:29" s="7" customFormat="1" ht="18" customHeight="1" x14ac:dyDescent="0.25">
      <c r="B183" s="257"/>
      <c r="C183" s="5" t="s">
        <v>175</v>
      </c>
      <c r="D183" s="267" t="s">
        <v>946</v>
      </c>
      <c r="E183" s="443"/>
      <c r="F183" s="269" t="s">
        <v>325</v>
      </c>
      <c r="G183" s="389"/>
      <c r="H183" s="402"/>
      <c r="I183" s="421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</row>
    <row r="184" spans="2:29" s="7" customFormat="1" ht="18" customHeight="1" x14ac:dyDescent="0.25">
      <c r="B184" s="257"/>
      <c r="C184" s="5" t="s">
        <v>177</v>
      </c>
      <c r="D184" s="267" t="s">
        <v>943</v>
      </c>
      <c r="E184" s="443">
        <v>20000</v>
      </c>
      <c r="F184" s="269" t="s">
        <v>325</v>
      </c>
      <c r="G184" s="389"/>
      <c r="H184" s="402"/>
      <c r="I184" s="421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</row>
    <row r="185" spans="2:29" s="7" customFormat="1" ht="18" customHeight="1" x14ac:dyDescent="0.25">
      <c r="B185" s="257"/>
      <c r="C185" s="5" t="s">
        <v>392</v>
      </c>
      <c r="D185" s="267" t="s">
        <v>944</v>
      </c>
      <c r="E185" s="443">
        <v>10000</v>
      </c>
      <c r="F185" s="269" t="s">
        <v>325</v>
      </c>
      <c r="G185" s="389"/>
      <c r="H185" s="402"/>
      <c r="I185" s="421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</row>
    <row r="186" spans="2:29" s="7" customFormat="1" ht="18" customHeight="1" x14ac:dyDescent="0.25">
      <c r="B186" s="257"/>
      <c r="C186" s="5" t="s">
        <v>393</v>
      </c>
      <c r="D186" s="267" t="s">
        <v>176</v>
      </c>
      <c r="E186" s="443"/>
      <c r="F186" s="269" t="s">
        <v>325</v>
      </c>
      <c r="G186" s="389"/>
      <c r="H186" s="402"/>
      <c r="I186" s="421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</row>
    <row r="187" spans="2:29" s="7" customFormat="1" ht="18" customHeight="1" x14ac:dyDescent="0.25">
      <c r="B187" s="257"/>
      <c r="C187" s="5" t="s">
        <v>394</v>
      </c>
      <c r="D187" s="267" t="s">
        <v>945</v>
      </c>
      <c r="E187" s="443"/>
      <c r="F187" s="269" t="s">
        <v>325</v>
      </c>
      <c r="G187" s="389"/>
      <c r="H187" s="402"/>
      <c r="I187" s="421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</row>
    <row r="188" spans="2:29" s="7" customFormat="1" ht="18" customHeight="1" x14ac:dyDescent="0.25">
      <c r="B188" s="257"/>
      <c r="C188" s="5" t="s">
        <v>395</v>
      </c>
      <c r="D188" s="267" t="s">
        <v>396</v>
      </c>
      <c r="E188" s="443">
        <v>35000</v>
      </c>
      <c r="F188" s="269" t="s">
        <v>325</v>
      </c>
      <c r="G188" s="389"/>
      <c r="H188" s="402"/>
      <c r="I188" s="421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</row>
    <row r="189" spans="2:29" s="7" customFormat="1" ht="18" customHeight="1" x14ac:dyDescent="0.25">
      <c r="B189" s="257"/>
      <c r="C189" s="5" t="s">
        <v>1156</v>
      </c>
      <c r="D189" s="267" t="s">
        <v>1157</v>
      </c>
      <c r="E189" s="443"/>
      <c r="F189" s="269" t="s">
        <v>325</v>
      </c>
      <c r="G189" s="389"/>
      <c r="H189" s="402"/>
      <c r="I189" s="421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</row>
    <row r="190" spans="2:29" s="7" customFormat="1" ht="18" customHeight="1" x14ac:dyDescent="0.25">
      <c r="B190" s="257"/>
      <c r="C190" s="264" t="s">
        <v>178</v>
      </c>
      <c r="D190" s="265" t="s">
        <v>179</v>
      </c>
      <c r="E190" s="266">
        <f>SUM(E191:E196)</f>
        <v>80000</v>
      </c>
      <c r="F190" s="259" t="s">
        <v>324</v>
      </c>
      <c r="G190" s="389"/>
      <c r="H190" s="402"/>
      <c r="I190" s="421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</row>
    <row r="191" spans="2:29" s="7" customFormat="1" ht="18" customHeight="1" x14ac:dyDescent="0.25">
      <c r="B191" s="257"/>
      <c r="C191" s="6" t="s">
        <v>180</v>
      </c>
      <c r="D191" s="267" t="s">
        <v>947</v>
      </c>
      <c r="E191" s="443">
        <v>20000</v>
      </c>
      <c r="F191" s="269" t="s">
        <v>325</v>
      </c>
      <c r="G191" s="389"/>
      <c r="H191" s="402"/>
      <c r="I191" s="421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</row>
    <row r="192" spans="2:29" s="7" customFormat="1" ht="18" customHeight="1" x14ac:dyDescent="0.25">
      <c r="B192" s="257"/>
      <c r="C192" s="6" t="s">
        <v>181</v>
      </c>
      <c r="D192" s="267" t="s">
        <v>948</v>
      </c>
      <c r="E192" s="443">
        <v>10000</v>
      </c>
      <c r="F192" s="269" t="s">
        <v>325</v>
      </c>
      <c r="G192" s="389"/>
      <c r="H192" s="402"/>
      <c r="I192" s="421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</row>
    <row r="193" spans="2:29" s="7" customFormat="1" ht="18" customHeight="1" x14ac:dyDescent="0.25">
      <c r="B193" s="257"/>
      <c r="C193" s="6" t="s">
        <v>182</v>
      </c>
      <c r="D193" s="267" t="s">
        <v>397</v>
      </c>
      <c r="E193" s="443">
        <v>50000</v>
      </c>
      <c r="F193" s="269" t="s">
        <v>325</v>
      </c>
      <c r="G193" s="389"/>
      <c r="H193" s="402"/>
      <c r="I193" s="421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</row>
    <row r="194" spans="2:29" s="7" customFormat="1" ht="18" customHeight="1" x14ac:dyDescent="0.25">
      <c r="B194" s="257"/>
      <c r="C194" s="6" t="s">
        <v>183</v>
      </c>
      <c r="D194" s="267" t="s">
        <v>398</v>
      </c>
      <c r="E194" s="443"/>
      <c r="F194" s="269" t="s">
        <v>325</v>
      </c>
      <c r="G194" s="389"/>
      <c r="H194" s="402"/>
      <c r="I194" s="421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</row>
    <row r="195" spans="2:29" s="7" customFormat="1" ht="18" customHeight="1" x14ac:dyDescent="0.25">
      <c r="B195" s="257"/>
      <c r="C195" s="6" t="s">
        <v>184</v>
      </c>
      <c r="D195" s="267" t="s">
        <v>949</v>
      </c>
      <c r="E195" s="443"/>
      <c r="F195" s="269" t="s">
        <v>325</v>
      </c>
      <c r="G195" s="389"/>
      <c r="H195" s="402"/>
      <c r="I195" s="421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spans="2:29" s="7" customFormat="1" ht="18" customHeight="1" x14ac:dyDescent="0.25">
      <c r="B196" s="257"/>
      <c r="C196" s="6" t="s">
        <v>185</v>
      </c>
      <c r="D196" s="267" t="s">
        <v>950</v>
      </c>
      <c r="E196" s="443"/>
      <c r="F196" s="269" t="s">
        <v>325</v>
      </c>
      <c r="G196" s="389"/>
      <c r="H196" s="402"/>
      <c r="I196" s="421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</row>
    <row r="197" spans="2:29" s="7" customFormat="1" ht="18" customHeight="1" x14ac:dyDescent="0.25">
      <c r="B197" s="257"/>
      <c r="C197" s="264" t="s">
        <v>186</v>
      </c>
      <c r="D197" s="265" t="s">
        <v>951</v>
      </c>
      <c r="E197" s="266">
        <f>SUM(E198:E206)</f>
        <v>255000</v>
      </c>
      <c r="F197" s="259" t="s">
        <v>324</v>
      </c>
      <c r="G197" s="389"/>
      <c r="H197" s="402"/>
      <c r="I197" s="421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</row>
    <row r="198" spans="2:29" s="7" customFormat="1" ht="18" customHeight="1" x14ac:dyDescent="0.25">
      <c r="B198" s="257"/>
      <c r="C198" s="5" t="s">
        <v>188</v>
      </c>
      <c r="D198" s="267" t="s">
        <v>952</v>
      </c>
      <c r="E198" s="443">
        <v>175000</v>
      </c>
      <c r="F198" s="269" t="s">
        <v>325</v>
      </c>
      <c r="G198" s="389"/>
      <c r="H198" s="402"/>
      <c r="I198" s="421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</row>
    <row r="199" spans="2:29" s="7" customFormat="1" ht="18" customHeight="1" x14ac:dyDescent="0.25">
      <c r="B199" s="257"/>
      <c r="C199" s="5" t="s">
        <v>189</v>
      </c>
      <c r="D199" s="267" t="s">
        <v>953</v>
      </c>
      <c r="E199" s="443">
        <v>10000</v>
      </c>
      <c r="F199" s="269" t="s">
        <v>325</v>
      </c>
      <c r="G199" s="389"/>
      <c r="H199" s="402"/>
      <c r="I199" s="421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</row>
    <row r="200" spans="2:29" s="7" customFormat="1" ht="18" customHeight="1" x14ac:dyDescent="0.25">
      <c r="B200" s="257"/>
      <c r="C200" s="5" t="s">
        <v>190</v>
      </c>
      <c r="D200" s="267" t="s">
        <v>191</v>
      </c>
      <c r="E200" s="443">
        <v>35000</v>
      </c>
      <c r="F200" s="269" t="s">
        <v>325</v>
      </c>
      <c r="G200" s="389"/>
      <c r="H200" s="402"/>
      <c r="I200" s="421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</row>
    <row r="201" spans="2:29" s="7" customFormat="1" ht="18" customHeight="1" x14ac:dyDescent="0.25">
      <c r="B201" s="257"/>
      <c r="C201" s="5" t="s">
        <v>192</v>
      </c>
      <c r="D201" s="267" t="s">
        <v>193</v>
      </c>
      <c r="E201" s="443"/>
      <c r="F201" s="269" t="s">
        <v>325</v>
      </c>
      <c r="G201" s="389"/>
      <c r="H201" s="402"/>
      <c r="I201" s="421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</row>
    <row r="202" spans="2:29" s="7" customFormat="1" ht="18" customHeight="1" x14ac:dyDescent="0.25">
      <c r="B202" s="257"/>
      <c r="C202" s="5" t="s">
        <v>194</v>
      </c>
      <c r="D202" s="267" t="s">
        <v>954</v>
      </c>
      <c r="E202" s="443"/>
      <c r="F202" s="269" t="s">
        <v>325</v>
      </c>
      <c r="G202" s="389"/>
      <c r="H202" s="402"/>
      <c r="I202" s="421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</row>
    <row r="203" spans="2:29" s="7" customFormat="1" ht="18" customHeight="1" x14ac:dyDescent="0.25">
      <c r="B203" s="257"/>
      <c r="C203" s="5" t="s">
        <v>195</v>
      </c>
      <c r="D203" s="267" t="s">
        <v>196</v>
      </c>
      <c r="E203" s="443"/>
      <c r="F203" s="269" t="s">
        <v>325</v>
      </c>
      <c r="G203" s="389"/>
      <c r="H203" s="402"/>
      <c r="I203" s="421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</row>
    <row r="204" spans="2:29" s="7" customFormat="1" ht="18" customHeight="1" x14ac:dyDescent="0.25">
      <c r="B204" s="257"/>
      <c r="C204" s="5" t="s">
        <v>197</v>
      </c>
      <c r="D204" s="267" t="s">
        <v>198</v>
      </c>
      <c r="E204" s="443"/>
      <c r="F204" s="269" t="s">
        <v>325</v>
      </c>
      <c r="G204" s="389"/>
      <c r="H204" s="402"/>
      <c r="I204" s="421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</row>
    <row r="205" spans="2:29" s="7" customFormat="1" ht="18" customHeight="1" x14ac:dyDescent="0.25">
      <c r="B205" s="257"/>
      <c r="C205" s="5" t="s">
        <v>199</v>
      </c>
      <c r="D205" s="267" t="s">
        <v>955</v>
      </c>
      <c r="E205" s="443"/>
      <c r="F205" s="269" t="s">
        <v>325</v>
      </c>
      <c r="G205" s="389"/>
      <c r="H205" s="402"/>
      <c r="I205" s="421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</row>
    <row r="206" spans="2:29" s="7" customFormat="1" ht="18" customHeight="1" x14ac:dyDescent="0.25">
      <c r="B206" s="257"/>
      <c r="C206" s="5" t="s">
        <v>200</v>
      </c>
      <c r="D206" s="267" t="s">
        <v>201</v>
      </c>
      <c r="E206" s="443">
        <v>35000</v>
      </c>
      <c r="F206" s="269" t="s">
        <v>325</v>
      </c>
      <c r="G206" s="389"/>
      <c r="H206" s="402"/>
      <c r="I206" s="421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</row>
    <row r="207" spans="2:29" s="7" customFormat="1" ht="18" customHeight="1" x14ac:dyDescent="0.25">
      <c r="B207" s="257"/>
      <c r="C207" s="264" t="s">
        <v>202</v>
      </c>
      <c r="D207" s="265" t="s">
        <v>956</v>
      </c>
      <c r="E207" s="266">
        <f>SUM(E208:E215)</f>
        <v>590000</v>
      </c>
      <c r="F207" s="259" t="s">
        <v>324</v>
      </c>
      <c r="G207" s="389"/>
      <c r="H207" s="402"/>
      <c r="I207" s="421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</row>
    <row r="208" spans="2:29" s="7" customFormat="1" ht="18" customHeight="1" x14ac:dyDescent="0.25">
      <c r="B208" s="257"/>
      <c r="C208" s="5" t="s">
        <v>204</v>
      </c>
      <c r="D208" s="267" t="s">
        <v>957</v>
      </c>
      <c r="E208" s="443">
        <v>25000</v>
      </c>
      <c r="F208" s="269" t="s">
        <v>325</v>
      </c>
      <c r="G208" s="389"/>
      <c r="H208" s="402"/>
      <c r="I208" s="421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</row>
    <row r="209" spans="2:29" s="7" customFormat="1" ht="18" customHeight="1" x14ac:dyDescent="0.25">
      <c r="B209" s="257"/>
      <c r="C209" s="5" t="s">
        <v>205</v>
      </c>
      <c r="D209" s="267" t="s">
        <v>399</v>
      </c>
      <c r="E209" s="443">
        <v>100000</v>
      </c>
      <c r="F209" s="269" t="s">
        <v>325</v>
      </c>
      <c r="G209" s="389"/>
      <c r="H209" s="402"/>
      <c r="I209" s="421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</row>
    <row r="210" spans="2:29" s="7" customFormat="1" ht="18" customHeight="1" x14ac:dyDescent="0.25">
      <c r="B210" s="257"/>
      <c r="C210" s="5" t="s">
        <v>206</v>
      </c>
      <c r="D210" s="267" t="s">
        <v>400</v>
      </c>
      <c r="E210" s="443">
        <v>10000</v>
      </c>
      <c r="F210" s="269" t="s">
        <v>325</v>
      </c>
      <c r="G210" s="389"/>
      <c r="H210" s="402"/>
      <c r="I210" s="421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</row>
    <row r="211" spans="2:29" s="7" customFormat="1" ht="18" customHeight="1" x14ac:dyDescent="0.25">
      <c r="B211" s="257"/>
      <c r="C211" s="5" t="s">
        <v>207</v>
      </c>
      <c r="D211" s="267" t="s">
        <v>208</v>
      </c>
      <c r="E211" s="443"/>
      <c r="F211" s="269" t="s">
        <v>325</v>
      </c>
      <c r="G211" s="389"/>
      <c r="H211" s="402"/>
      <c r="I211" s="421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</row>
    <row r="212" spans="2:29" s="7" customFormat="1" ht="18" customHeight="1" x14ac:dyDescent="0.25">
      <c r="B212" s="257"/>
      <c r="C212" s="5" t="s">
        <v>209</v>
      </c>
      <c r="D212" s="267" t="s">
        <v>210</v>
      </c>
      <c r="E212" s="443">
        <v>35000</v>
      </c>
      <c r="F212" s="269" t="s">
        <v>325</v>
      </c>
      <c r="G212" s="389"/>
      <c r="H212" s="402"/>
      <c r="I212" s="421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</row>
    <row r="213" spans="2:29" s="7" customFormat="1" ht="18" customHeight="1" x14ac:dyDescent="0.25">
      <c r="B213" s="257"/>
      <c r="C213" s="5" t="s">
        <v>211</v>
      </c>
      <c r="D213" s="267" t="s">
        <v>212</v>
      </c>
      <c r="E213" s="443">
        <v>400000</v>
      </c>
      <c r="F213" s="269" t="s">
        <v>325</v>
      </c>
      <c r="G213" s="389"/>
      <c r="H213" s="402"/>
      <c r="I213" s="421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</row>
    <row r="214" spans="2:29" s="7" customFormat="1" ht="18" customHeight="1" x14ac:dyDescent="0.25">
      <c r="B214" s="257"/>
      <c r="C214" s="5" t="s">
        <v>213</v>
      </c>
      <c r="D214" s="267" t="s">
        <v>958</v>
      </c>
      <c r="E214" s="443">
        <v>20000</v>
      </c>
      <c r="F214" s="269" t="s">
        <v>325</v>
      </c>
      <c r="G214" s="389"/>
      <c r="H214" s="402"/>
      <c r="I214" s="421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</row>
    <row r="215" spans="2:29" s="7" customFormat="1" ht="18" customHeight="1" x14ac:dyDescent="0.25">
      <c r="B215" s="257"/>
      <c r="C215" s="5" t="s">
        <v>214</v>
      </c>
      <c r="D215" s="267" t="s">
        <v>959</v>
      </c>
      <c r="E215" s="443"/>
      <c r="F215" s="269" t="s">
        <v>325</v>
      </c>
      <c r="G215" s="389"/>
      <c r="H215" s="402"/>
      <c r="I215" s="421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</row>
    <row r="216" spans="2:29" s="7" customFormat="1" ht="18" customHeight="1" x14ac:dyDescent="0.25">
      <c r="B216" s="257"/>
      <c r="C216" s="264" t="s">
        <v>215</v>
      </c>
      <c r="D216" s="265" t="s">
        <v>960</v>
      </c>
      <c r="E216" s="266">
        <f>SUM(E217:E224)</f>
        <v>0</v>
      </c>
      <c r="F216" s="259" t="s">
        <v>324</v>
      </c>
      <c r="G216" s="389"/>
      <c r="H216" s="402"/>
      <c r="I216" s="421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</row>
    <row r="217" spans="2:29" s="7" customFormat="1" ht="18" customHeight="1" x14ac:dyDescent="0.25">
      <c r="B217" s="257"/>
      <c r="C217" s="5" t="s">
        <v>216</v>
      </c>
      <c r="D217" s="267" t="s">
        <v>957</v>
      </c>
      <c r="E217" s="268"/>
      <c r="F217" s="269" t="s">
        <v>325</v>
      </c>
      <c r="G217" s="389"/>
      <c r="H217" s="402"/>
      <c r="I217" s="421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</row>
    <row r="218" spans="2:29" s="7" customFormat="1" ht="18" customHeight="1" x14ac:dyDescent="0.25">
      <c r="B218" s="257"/>
      <c r="C218" s="5" t="s">
        <v>217</v>
      </c>
      <c r="D218" s="267" t="s">
        <v>399</v>
      </c>
      <c r="E218" s="268"/>
      <c r="F218" s="269" t="s">
        <v>325</v>
      </c>
      <c r="G218" s="389"/>
      <c r="H218" s="402"/>
      <c r="I218" s="421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</row>
    <row r="219" spans="2:29" s="7" customFormat="1" ht="18" customHeight="1" x14ac:dyDescent="0.25">
      <c r="B219" s="257"/>
      <c r="C219" s="5" t="s">
        <v>218</v>
      </c>
      <c r="D219" s="267" t="s">
        <v>400</v>
      </c>
      <c r="E219" s="268"/>
      <c r="F219" s="269" t="s">
        <v>325</v>
      </c>
      <c r="G219" s="389"/>
      <c r="H219" s="402"/>
      <c r="I219" s="421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</row>
    <row r="220" spans="2:29" s="7" customFormat="1" ht="18" customHeight="1" x14ac:dyDescent="0.25">
      <c r="B220" s="257"/>
      <c r="C220" s="5" t="s">
        <v>219</v>
      </c>
      <c r="D220" s="267" t="s">
        <v>208</v>
      </c>
      <c r="E220" s="268"/>
      <c r="F220" s="269" t="s">
        <v>325</v>
      </c>
      <c r="G220" s="389"/>
      <c r="H220" s="402"/>
      <c r="I220" s="421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</row>
    <row r="221" spans="2:29" s="7" customFormat="1" ht="18" customHeight="1" x14ac:dyDescent="0.25">
      <c r="B221" s="257"/>
      <c r="C221" s="5" t="s">
        <v>220</v>
      </c>
      <c r="D221" s="267" t="s">
        <v>210</v>
      </c>
      <c r="E221" s="268"/>
      <c r="F221" s="269" t="s">
        <v>325</v>
      </c>
      <c r="G221" s="389"/>
      <c r="H221" s="402"/>
      <c r="I221" s="421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</row>
    <row r="222" spans="2:29" s="7" customFormat="1" ht="18" customHeight="1" x14ac:dyDescent="0.25">
      <c r="B222" s="257"/>
      <c r="C222" s="5" t="s">
        <v>221</v>
      </c>
      <c r="D222" s="267" t="s">
        <v>212</v>
      </c>
      <c r="E222" s="268"/>
      <c r="F222" s="269" t="s">
        <v>325</v>
      </c>
      <c r="G222" s="389"/>
      <c r="H222" s="402"/>
      <c r="I222" s="421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</row>
    <row r="223" spans="2:29" s="7" customFormat="1" ht="18" customHeight="1" x14ac:dyDescent="0.25">
      <c r="B223" s="257"/>
      <c r="C223" s="5" t="s">
        <v>222</v>
      </c>
      <c r="D223" s="267" t="s">
        <v>958</v>
      </c>
      <c r="E223" s="268"/>
      <c r="F223" s="269" t="s">
        <v>325</v>
      </c>
      <c r="G223" s="389"/>
      <c r="H223" s="402"/>
      <c r="I223" s="421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</row>
    <row r="224" spans="2:29" s="7" customFormat="1" ht="18" customHeight="1" x14ac:dyDescent="0.25">
      <c r="B224" s="257"/>
      <c r="C224" s="5" t="s">
        <v>223</v>
      </c>
      <c r="D224" s="267" t="s">
        <v>959</v>
      </c>
      <c r="E224" s="268"/>
      <c r="F224" s="269" t="s">
        <v>325</v>
      </c>
      <c r="G224" s="389"/>
      <c r="H224" s="402"/>
      <c r="I224" s="421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</row>
    <row r="225" spans="2:29" s="7" customFormat="1" ht="18" customHeight="1" x14ac:dyDescent="0.25">
      <c r="B225" s="257"/>
      <c r="C225" s="264" t="s">
        <v>224</v>
      </c>
      <c r="D225" s="265" t="s">
        <v>961</v>
      </c>
      <c r="E225" s="266">
        <f>SUM(E226:E233)</f>
        <v>275000</v>
      </c>
      <c r="F225" s="259" t="s">
        <v>324</v>
      </c>
      <c r="G225" s="389"/>
      <c r="H225" s="402"/>
      <c r="I225" s="421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</row>
    <row r="226" spans="2:29" s="7" customFormat="1" ht="18" customHeight="1" x14ac:dyDescent="0.25">
      <c r="B226" s="257"/>
      <c r="C226" s="5" t="s">
        <v>226</v>
      </c>
      <c r="D226" s="267" t="s">
        <v>957</v>
      </c>
      <c r="E226" s="443">
        <v>50000</v>
      </c>
      <c r="F226" s="269" t="s">
        <v>325</v>
      </c>
      <c r="G226" s="389"/>
      <c r="H226" s="402"/>
      <c r="I226" s="421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</row>
    <row r="227" spans="2:29" s="7" customFormat="1" ht="18" customHeight="1" x14ac:dyDescent="0.25">
      <c r="B227" s="257"/>
      <c r="C227" s="5" t="s">
        <v>227</v>
      </c>
      <c r="D227" s="267" t="s">
        <v>399</v>
      </c>
      <c r="E227" s="443">
        <v>150000</v>
      </c>
      <c r="F227" s="269" t="s">
        <v>325</v>
      </c>
      <c r="G227" s="389"/>
      <c r="H227" s="402"/>
      <c r="I227" s="421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</row>
    <row r="228" spans="2:29" s="7" customFormat="1" ht="18" customHeight="1" x14ac:dyDescent="0.25">
      <c r="B228" s="257"/>
      <c r="C228" s="5" t="s">
        <v>228</v>
      </c>
      <c r="D228" s="267" t="s">
        <v>400</v>
      </c>
      <c r="E228" s="443"/>
      <c r="F228" s="269" t="s">
        <v>325</v>
      </c>
      <c r="G228" s="389"/>
      <c r="H228" s="402"/>
      <c r="I228" s="421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</row>
    <row r="229" spans="2:29" s="7" customFormat="1" ht="18" customHeight="1" x14ac:dyDescent="0.25">
      <c r="B229" s="257"/>
      <c r="C229" s="5" t="s">
        <v>229</v>
      </c>
      <c r="D229" s="267" t="s">
        <v>208</v>
      </c>
      <c r="E229" s="443"/>
      <c r="F229" s="269" t="s">
        <v>325</v>
      </c>
      <c r="G229" s="389"/>
      <c r="H229" s="402"/>
      <c r="I229" s="421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</row>
    <row r="230" spans="2:29" s="7" customFormat="1" ht="18" customHeight="1" x14ac:dyDescent="0.25">
      <c r="B230" s="257"/>
      <c r="C230" s="5" t="s">
        <v>230</v>
      </c>
      <c r="D230" s="267" t="s">
        <v>210</v>
      </c>
      <c r="E230" s="443"/>
      <c r="F230" s="269" t="s">
        <v>325</v>
      </c>
      <c r="G230" s="389"/>
      <c r="H230" s="402"/>
      <c r="I230" s="421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</row>
    <row r="231" spans="2:29" s="7" customFormat="1" ht="18" customHeight="1" x14ac:dyDescent="0.25">
      <c r="B231" s="257"/>
      <c r="C231" s="5" t="s">
        <v>231</v>
      </c>
      <c r="D231" s="267" t="s">
        <v>212</v>
      </c>
      <c r="E231" s="443">
        <v>50000</v>
      </c>
      <c r="F231" s="269" t="s">
        <v>325</v>
      </c>
      <c r="G231" s="389"/>
      <c r="H231" s="402"/>
      <c r="I231" s="421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</row>
    <row r="232" spans="2:29" s="7" customFormat="1" ht="18" customHeight="1" x14ac:dyDescent="0.25">
      <c r="B232" s="257"/>
      <c r="C232" s="5" t="s">
        <v>232</v>
      </c>
      <c r="D232" s="267" t="s">
        <v>958</v>
      </c>
      <c r="E232" s="443">
        <v>10000</v>
      </c>
      <c r="F232" s="269" t="s">
        <v>325</v>
      </c>
      <c r="G232" s="389"/>
      <c r="H232" s="402"/>
      <c r="I232" s="421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</row>
    <row r="233" spans="2:29" s="7" customFormat="1" ht="18" customHeight="1" x14ac:dyDescent="0.25">
      <c r="B233" s="257"/>
      <c r="C233" s="5" t="s">
        <v>233</v>
      </c>
      <c r="D233" s="267" t="s">
        <v>959</v>
      </c>
      <c r="E233" s="443">
        <v>15000</v>
      </c>
      <c r="F233" s="269" t="s">
        <v>325</v>
      </c>
      <c r="G233" s="389"/>
      <c r="H233" s="402"/>
      <c r="I233" s="421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</row>
    <row r="234" spans="2:29" s="7" customFormat="1" ht="18" customHeight="1" x14ac:dyDescent="0.25">
      <c r="B234" s="257"/>
      <c r="C234" s="264" t="s">
        <v>234</v>
      </c>
      <c r="D234" s="265" t="s">
        <v>962</v>
      </c>
      <c r="E234" s="266">
        <f>+E235+E236</f>
        <v>1200000</v>
      </c>
      <c r="F234" s="259" t="s">
        <v>324</v>
      </c>
      <c r="G234" s="389"/>
      <c r="H234" s="402"/>
      <c r="I234" s="421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</row>
    <row r="235" spans="2:29" s="7" customFormat="1" ht="18" customHeight="1" x14ac:dyDescent="0.25">
      <c r="B235" s="257"/>
      <c r="C235" s="5" t="s">
        <v>235</v>
      </c>
      <c r="D235" s="267" t="s">
        <v>963</v>
      </c>
      <c r="E235" s="443">
        <v>250000</v>
      </c>
      <c r="F235" s="269" t="s">
        <v>325</v>
      </c>
      <c r="G235" s="389"/>
      <c r="H235" s="402"/>
      <c r="I235" s="421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</row>
    <row r="236" spans="2:29" s="7" customFormat="1" ht="18" customHeight="1" x14ac:dyDescent="0.25">
      <c r="B236" s="257"/>
      <c r="C236" s="5" t="s">
        <v>401</v>
      </c>
      <c r="D236" s="267" t="s">
        <v>964</v>
      </c>
      <c r="E236" s="443">
        <v>950000</v>
      </c>
      <c r="F236" s="269" t="s">
        <v>325</v>
      </c>
      <c r="G236" s="389"/>
      <c r="H236" s="402"/>
      <c r="I236" s="421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</row>
    <row r="237" spans="2:29" s="7" customFormat="1" ht="18" customHeight="1" x14ac:dyDescent="0.25">
      <c r="B237" s="257"/>
      <c r="C237" s="264" t="s">
        <v>236</v>
      </c>
      <c r="D237" s="265" t="s">
        <v>965</v>
      </c>
      <c r="E237" s="266">
        <f>+E238+E239</f>
        <v>20000</v>
      </c>
      <c r="F237" s="259" t="s">
        <v>324</v>
      </c>
      <c r="G237" s="389"/>
      <c r="H237" s="402"/>
      <c r="I237" s="421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</row>
    <row r="238" spans="2:29" s="7" customFormat="1" ht="18" customHeight="1" x14ac:dyDescent="0.25">
      <c r="B238" s="257"/>
      <c r="C238" s="5" t="s">
        <v>237</v>
      </c>
      <c r="D238" s="267" t="s">
        <v>402</v>
      </c>
      <c r="E238" s="268">
        <v>10000</v>
      </c>
      <c r="F238" s="269" t="s">
        <v>325</v>
      </c>
      <c r="G238" s="389"/>
      <c r="H238" s="402"/>
      <c r="I238" s="421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</row>
    <row r="239" spans="2:29" s="7" customFormat="1" ht="18" customHeight="1" x14ac:dyDescent="0.25">
      <c r="B239" s="257"/>
      <c r="C239" s="5" t="s">
        <v>403</v>
      </c>
      <c r="D239" s="267" t="s">
        <v>404</v>
      </c>
      <c r="E239" s="268">
        <v>10000</v>
      </c>
      <c r="F239" s="269" t="s">
        <v>325</v>
      </c>
      <c r="G239" s="389"/>
      <c r="H239" s="402"/>
      <c r="I239" s="421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</row>
    <row r="240" spans="2:29" s="7" customFormat="1" ht="18" customHeight="1" x14ac:dyDescent="0.25">
      <c r="B240" s="257"/>
      <c r="C240" s="264" t="s">
        <v>238</v>
      </c>
      <c r="D240" s="265" t="s">
        <v>405</v>
      </c>
      <c r="E240" s="266">
        <f>+E241</f>
        <v>50000</v>
      </c>
      <c r="F240" s="259" t="s">
        <v>324</v>
      </c>
      <c r="G240" s="389"/>
      <c r="H240" s="402"/>
      <c r="I240" s="421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</row>
    <row r="241" spans="1:29" s="7" customFormat="1" ht="18" customHeight="1" x14ac:dyDescent="0.25">
      <c r="B241" s="257"/>
      <c r="C241" s="5" t="s">
        <v>240</v>
      </c>
      <c r="D241" s="267" t="s">
        <v>406</v>
      </c>
      <c r="E241" s="268">
        <v>50000</v>
      </c>
      <c r="F241" s="269" t="s">
        <v>325</v>
      </c>
      <c r="G241" s="392"/>
      <c r="H241" s="406"/>
      <c r="I241" s="423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</row>
    <row r="242" spans="1:29" s="7" customFormat="1" ht="18" customHeight="1" x14ac:dyDescent="0.25">
      <c r="B242" s="257"/>
      <c r="C242" s="264" t="s">
        <v>247</v>
      </c>
      <c r="D242" s="265" t="s">
        <v>407</v>
      </c>
      <c r="E242" s="266">
        <f>+E243+E244</f>
        <v>20000</v>
      </c>
      <c r="F242" s="259" t="s">
        <v>324</v>
      </c>
      <c r="G242" s="389"/>
      <c r="H242" s="402"/>
      <c r="I242" s="421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</row>
    <row r="243" spans="1:29" s="7" customFormat="1" ht="18" customHeight="1" x14ac:dyDescent="0.25">
      <c r="B243" s="257"/>
      <c r="C243" s="5" t="s">
        <v>248</v>
      </c>
      <c r="D243" s="267" t="s">
        <v>408</v>
      </c>
      <c r="E243" s="268">
        <v>10000</v>
      </c>
      <c r="F243" s="269" t="s">
        <v>325</v>
      </c>
      <c r="G243" s="389"/>
      <c r="H243" s="402"/>
      <c r="I243" s="421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</row>
    <row r="244" spans="1:29" s="7" customFormat="1" ht="18" customHeight="1" x14ac:dyDescent="0.25">
      <c r="B244" s="257"/>
      <c r="C244" s="5" t="s">
        <v>249</v>
      </c>
      <c r="D244" s="267" t="s">
        <v>406</v>
      </c>
      <c r="E244" s="268">
        <v>10000</v>
      </c>
      <c r="F244" s="269" t="s">
        <v>325</v>
      </c>
      <c r="G244" s="389"/>
      <c r="H244" s="402"/>
      <c r="I244" s="421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</row>
    <row r="245" spans="1:29" s="7" customFormat="1" ht="18" customHeight="1" x14ac:dyDescent="0.25">
      <c r="A245" s="40" t="s">
        <v>648</v>
      </c>
      <c r="B245" s="257"/>
      <c r="C245" s="264" t="s">
        <v>251</v>
      </c>
      <c r="D245" s="265" t="s">
        <v>653</v>
      </c>
      <c r="E245" s="266">
        <f>+E246+E260+E265+E267</f>
        <v>0</v>
      </c>
      <c r="F245" s="259" t="s">
        <v>324</v>
      </c>
      <c r="G245" s="390">
        <v>112</v>
      </c>
      <c r="H245" s="407" t="s">
        <v>981</v>
      </c>
      <c r="I245" s="422">
        <f>E245</f>
        <v>0</v>
      </c>
      <c r="J245" t="s">
        <v>669</v>
      </c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</row>
    <row r="246" spans="1:29" s="7" customFormat="1" ht="18" customHeight="1" x14ac:dyDescent="0.25">
      <c r="A246" s="40" t="s">
        <v>648</v>
      </c>
      <c r="B246" s="257"/>
      <c r="C246" s="275" t="s">
        <v>545</v>
      </c>
      <c r="D246" s="276" t="s">
        <v>520</v>
      </c>
      <c r="E246" s="277">
        <f>SUM(E247:E259)</f>
        <v>0</v>
      </c>
      <c r="F246" s="259" t="s">
        <v>324</v>
      </c>
      <c r="G246" s="449" t="s">
        <v>1150</v>
      </c>
      <c r="H246" s="449"/>
      <c r="I246" s="421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</row>
    <row r="247" spans="1:29" s="7" customFormat="1" ht="18" customHeight="1" x14ac:dyDescent="0.25">
      <c r="A247" s="40" t="s">
        <v>648</v>
      </c>
      <c r="B247" s="257"/>
      <c r="C247" s="6" t="s">
        <v>546</v>
      </c>
      <c r="D247" s="267" t="s">
        <v>289</v>
      </c>
      <c r="E247" s="268"/>
      <c r="F247" s="269" t="s">
        <v>325</v>
      </c>
      <c r="G247" s="449"/>
      <c r="H247" s="449"/>
      <c r="I247" s="421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</row>
    <row r="248" spans="1:29" s="7" customFormat="1" ht="18" customHeight="1" x14ac:dyDescent="0.25">
      <c r="A248" s="40" t="s">
        <v>648</v>
      </c>
      <c r="B248" s="257"/>
      <c r="C248" s="6" t="s">
        <v>547</v>
      </c>
      <c r="D248" s="267" t="s">
        <v>290</v>
      </c>
      <c r="E248" s="268"/>
      <c r="F248" s="269" t="s">
        <v>325</v>
      </c>
      <c r="G248" s="454" t="s">
        <v>1151</v>
      </c>
      <c r="H248" s="454"/>
      <c r="I248" s="421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</row>
    <row r="249" spans="1:29" s="7" customFormat="1" ht="18" customHeight="1" x14ac:dyDescent="0.25">
      <c r="A249" s="40" t="s">
        <v>648</v>
      </c>
      <c r="B249" s="257"/>
      <c r="C249" s="6" t="s">
        <v>548</v>
      </c>
      <c r="D249" s="267" t="s">
        <v>521</v>
      </c>
      <c r="E249" s="268"/>
      <c r="F249" s="269" t="s">
        <v>325</v>
      </c>
      <c r="G249" s="454"/>
      <c r="H249" s="454"/>
      <c r="I249" s="421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</row>
    <row r="250" spans="1:29" s="7" customFormat="1" ht="18" customHeight="1" x14ac:dyDescent="0.25">
      <c r="A250" s="40" t="s">
        <v>648</v>
      </c>
      <c r="B250" s="257"/>
      <c r="C250" s="6" t="s">
        <v>549</v>
      </c>
      <c r="D250" s="267" t="s">
        <v>522</v>
      </c>
      <c r="E250" s="268"/>
      <c r="F250" s="269" t="s">
        <v>325</v>
      </c>
      <c r="G250" s="454"/>
      <c r="H250" s="454"/>
      <c r="I250" s="421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</row>
    <row r="251" spans="1:29" s="7" customFormat="1" ht="18" customHeight="1" x14ac:dyDescent="0.25">
      <c r="A251" s="40" t="s">
        <v>648</v>
      </c>
      <c r="B251" s="257"/>
      <c r="C251" s="6" t="s">
        <v>550</v>
      </c>
      <c r="D251" s="267" t="s">
        <v>523</v>
      </c>
      <c r="E251" s="268"/>
      <c r="F251" s="269" t="s">
        <v>325</v>
      </c>
      <c r="G251" s="389"/>
      <c r="H251" s="402"/>
      <c r="I251" s="421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</row>
    <row r="252" spans="1:29" s="7" customFormat="1" ht="18" customHeight="1" x14ac:dyDescent="0.25">
      <c r="A252" s="40" t="s">
        <v>648</v>
      </c>
      <c r="B252" s="257"/>
      <c r="C252" s="6" t="s">
        <v>551</v>
      </c>
      <c r="D252" s="267" t="s">
        <v>524</v>
      </c>
      <c r="E252" s="268"/>
      <c r="F252" s="269" t="s">
        <v>325</v>
      </c>
      <c r="G252" s="389"/>
      <c r="H252" s="402"/>
      <c r="I252" s="421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</row>
    <row r="253" spans="1:29" s="7" customFormat="1" ht="18" customHeight="1" x14ac:dyDescent="0.25">
      <c r="A253" s="40" t="s">
        <v>648</v>
      </c>
      <c r="B253" s="257"/>
      <c r="C253" s="6" t="s">
        <v>552</v>
      </c>
      <c r="D253" s="267" t="s">
        <v>525</v>
      </c>
      <c r="E253" s="268"/>
      <c r="F253" s="269" t="s">
        <v>325</v>
      </c>
      <c r="G253" s="389"/>
      <c r="H253" s="402"/>
      <c r="I253" s="421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</row>
    <row r="254" spans="1:29" s="7" customFormat="1" ht="18" customHeight="1" x14ac:dyDescent="0.25">
      <c r="A254" s="40" t="s">
        <v>648</v>
      </c>
      <c r="B254" s="257"/>
      <c r="C254" s="6" t="s">
        <v>553</v>
      </c>
      <c r="D254" s="267" t="s">
        <v>526</v>
      </c>
      <c r="E254" s="268"/>
      <c r="F254" s="269" t="s">
        <v>325</v>
      </c>
      <c r="G254" s="389"/>
      <c r="H254" s="402"/>
      <c r="I254" s="421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</row>
    <row r="255" spans="1:29" s="7" customFormat="1" ht="18" customHeight="1" x14ac:dyDescent="0.25">
      <c r="A255" s="40" t="s">
        <v>648</v>
      </c>
      <c r="B255" s="257"/>
      <c r="C255" s="6" t="s">
        <v>554</v>
      </c>
      <c r="D255" s="267" t="s">
        <v>250</v>
      </c>
      <c r="E255" s="268"/>
      <c r="F255" s="269" t="s">
        <v>325</v>
      </c>
      <c r="G255" s="389"/>
      <c r="H255" s="402"/>
      <c r="I255" s="421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</row>
    <row r="256" spans="1:29" s="7" customFormat="1" ht="18" customHeight="1" x14ac:dyDescent="0.25">
      <c r="A256" s="40" t="s">
        <v>648</v>
      </c>
      <c r="B256" s="257"/>
      <c r="C256" s="6" t="s">
        <v>555</v>
      </c>
      <c r="D256" s="267" t="s">
        <v>527</v>
      </c>
      <c r="E256" s="268"/>
      <c r="F256" s="269" t="s">
        <v>325</v>
      </c>
      <c r="G256" s="389"/>
      <c r="H256" s="402"/>
      <c r="I256" s="421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</row>
    <row r="257" spans="1:29" s="7" customFormat="1" ht="18" customHeight="1" x14ac:dyDescent="0.25">
      <c r="A257" s="40" t="s">
        <v>648</v>
      </c>
      <c r="B257" s="257"/>
      <c r="C257" s="6" t="s">
        <v>556</v>
      </c>
      <c r="D257" s="267" t="s">
        <v>528</v>
      </c>
      <c r="E257" s="268"/>
      <c r="F257" s="269" t="s">
        <v>325</v>
      </c>
      <c r="G257" s="389"/>
      <c r="H257" s="402"/>
      <c r="I257" s="421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</row>
    <row r="258" spans="1:29" s="7" customFormat="1" ht="18" customHeight="1" x14ac:dyDescent="0.25">
      <c r="A258" s="40" t="s">
        <v>648</v>
      </c>
      <c r="B258" s="257"/>
      <c r="C258" s="6" t="s">
        <v>719</v>
      </c>
      <c r="D258" s="267" t="s">
        <v>717</v>
      </c>
      <c r="E258" s="268"/>
      <c r="F258" s="269" t="s">
        <v>325</v>
      </c>
      <c r="G258" s="389"/>
      <c r="H258" s="402"/>
      <c r="I258" s="421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</row>
    <row r="259" spans="1:29" s="7" customFormat="1" ht="18" customHeight="1" x14ac:dyDescent="0.25">
      <c r="A259" s="40" t="s">
        <v>648</v>
      </c>
      <c r="B259" s="257"/>
      <c r="C259" s="6" t="s">
        <v>1158</v>
      </c>
      <c r="D259" s="267" t="s">
        <v>1159</v>
      </c>
      <c r="E259" s="268"/>
      <c r="F259" s="269" t="s">
        <v>325</v>
      </c>
      <c r="G259" s="389"/>
      <c r="H259" s="402"/>
      <c r="I259" s="421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</row>
    <row r="260" spans="1:29" s="7" customFormat="1" ht="18" customHeight="1" x14ac:dyDescent="0.25">
      <c r="A260" s="40" t="s">
        <v>648</v>
      </c>
      <c r="B260" s="257"/>
      <c r="C260" s="275" t="s">
        <v>557</v>
      </c>
      <c r="D260" s="276" t="s">
        <v>529</v>
      </c>
      <c r="E260" s="277">
        <f>SUM(E261:E264)</f>
        <v>0</v>
      </c>
      <c r="F260" s="259" t="s">
        <v>324</v>
      </c>
      <c r="G260" s="389"/>
      <c r="H260" s="402"/>
      <c r="I260" s="421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</row>
    <row r="261" spans="1:29" s="7" customFormat="1" ht="18" customHeight="1" x14ac:dyDescent="0.25">
      <c r="A261" s="40" t="s">
        <v>648</v>
      </c>
      <c r="B261" s="257"/>
      <c r="C261" s="6" t="s">
        <v>560</v>
      </c>
      <c r="D261" s="267" t="s">
        <v>530</v>
      </c>
      <c r="E261" s="268"/>
      <c r="F261" s="269" t="s">
        <v>325</v>
      </c>
      <c r="G261" s="389"/>
      <c r="H261" s="402"/>
      <c r="I261" s="421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</row>
    <row r="262" spans="1:29" s="7" customFormat="1" ht="18" customHeight="1" x14ac:dyDescent="0.25">
      <c r="A262" s="40" t="s">
        <v>648</v>
      </c>
      <c r="B262" s="257"/>
      <c r="C262" s="6" t="s">
        <v>561</v>
      </c>
      <c r="D262" s="267" t="s">
        <v>524</v>
      </c>
      <c r="E262" s="268"/>
      <c r="F262" s="269" t="s">
        <v>325</v>
      </c>
      <c r="G262" s="389"/>
      <c r="H262" s="402"/>
      <c r="I262" s="421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</row>
    <row r="263" spans="1:29" s="7" customFormat="1" ht="18" customHeight="1" x14ac:dyDescent="0.25">
      <c r="A263" s="40" t="s">
        <v>648</v>
      </c>
      <c r="B263" s="257"/>
      <c r="C263" s="6" t="s">
        <v>562</v>
      </c>
      <c r="D263" s="267" t="s">
        <v>531</v>
      </c>
      <c r="E263" s="268"/>
      <c r="F263" s="269" t="s">
        <v>325</v>
      </c>
      <c r="G263" s="389"/>
      <c r="H263" s="402"/>
      <c r="I263" s="421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</row>
    <row r="264" spans="1:29" s="7" customFormat="1" ht="18" customHeight="1" x14ac:dyDescent="0.25">
      <c r="A264" s="40" t="s">
        <v>648</v>
      </c>
      <c r="B264" s="257"/>
      <c r="C264" s="6" t="s">
        <v>718</v>
      </c>
      <c r="D264" s="267" t="s">
        <v>717</v>
      </c>
      <c r="E264" s="268"/>
      <c r="F264" s="269" t="s">
        <v>325</v>
      </c>
      <c r="G264" s="389"/>
      <c r="H264" s="402"/>
      <c r="I264" s="421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</row>
    <row r="265" spans="1:29" s="7" customFormat="1" ht="18" customHeight="1" x14ac:dyDescent="0.25">
      <c r="A265" s="40" t="s">
        <v>648</v>
      </c>
      <c r="B265" s="257"/>
      <c r="C265" s="275" t="s">
        <v>558</v>
      </c>
      <c r="D265" s="276" t="s">
        <v>532</v>
      </c>
      <c r="E265" s="277">
        <f>+E266</f>
        <v>0</v>
      </c>
      <c r="F265" s="259" t="s">
        <v>324</v>
      </c>
      <c r="G265" s="389"/>
      <c r="H265" s="402"/>
      <c r="I265" s="421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</row>
    <row r="266" spans="1:29" s="7" customFormat="1" ht="18" customHeight="1" x14ac:dyDescent="0.25">
      <c r="A266" s="40" t="s">
        <v>648</v>
      </c>
      <c r="B266" s="257"/>
      <c r="C266" s="6" t="s">
        <v>559</v>
      </c>
      <c r="D266" s="267" t="s">
        <v>533</v>
      </c>
      <c r="E266" s="268"/>
      <c r="F266" s="269" t="s">
        <v>325</v>
      </c>
      <c r="G266" s="389"/>
      <c r="H266" s="402"/>
      <c r="I266" s="421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</row>
    <row r="267" spans="1:29" s="7" customFormat="1" ht="18" customHeight="1" x14ac:dyDescent="0.25">
      <c r="A267" s="40" t="s">
        <v>648</v>
      </c>
      <c r="B267" s="257"/>
      <c r="C267" s="275" t="s">
        <v>563</v>
      </c>
      <c r="D267" s="276" t="s">
        <v>534</v>
      </c>
      <c r="E267" s="277">
        <f>SUM(E268:E275)</f>
        <v>0</v>
      </c>
      <c r="F267" s="259" t="s">
        <v>324</v>
      </c>
      <c r="G267" s="389"/>
      <c r="H267" s="402"/>
      <c r="I267" s="421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</row>
    <row r="268" spans="1:29" s="7" customFormat="1" ht="18" customHeight="1" x14ac:dyDescent="0.25">
      <c r="A268" s="40" t="s">
        <v>648</v>
      </c>
      <c r="B268" s="257"/>
      <c r="C268" s="6" t="s">
        <v>564</v>
      </c>
      <c r="D268" s="267" t="s">
        <v>535</v>
      </c>
      <c r="E268" s="268"/>
      <c r="F268" s="269" t="s">
        <v>325</v>
      </c>
      <c r="G268" s="389"/>
      <c r="H268" s="402"/>
      <c r="I268" s="421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</row>
    <row r="269" spans="1:29" s="7" customFormat="1" ht="18" customHeight="1" x14ac:dyDescent="0.25">
      <c r="A269" s="40" t="s">
        <v>648</v>
      </c>
      <c r="B269" s="257"/>
      <c r="C269" s="6" t="s">
        <v>565</v>
      </c>
      <c r="D269" s="267" t="s">
        <v>536</v>
      </c>
      <c r="E269" s="268"/>
      <c r="F269" s="269" t="s">
        <v>325</v>
      </c>
      <c r="G269" s="389"/>
      <c r="H269" s="402"/>
      <c r="I269" s="421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</row>
    <row r="270" spans="1:29" s="7" customFormat="1" ht="18" customHeight="1" x14ac:dyDescent="0.25">
      <c r="A270" s="40" t="s">
        <v>648</v>
      </c>
      <c r="B270" s="257"/>
      <c r="C270" s="6" t="s">
        <v>566</v>
      </c>
      <c r="D270" s="7" t="s">
        <v>582</v>
      </c>
      <c r="E270" s="268"/>
      <c r="F270" s="269" t="s">
        <v>325</v>
      </c>
      <c r="G270" s="389"/>
      <c r="H270" s="402"/>
      <c r="I270" s="421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</row>
    <row r="271" spans="1:29" s="7" customFormat="1" ht="18" customHeight="1" x14ac:dyDescent="0.25">
      <c r="A271" s="40" t="s">
        <v>648</v>
      </c>
      <c r="B271" s="257"/>
      <c r="C271" s="6" t="s">
        <v>567</v>
      </c>
      <c r="D271" s="7" t="s">
        <v>538</v>
      </c>
      <c r="E271" s="268"/>
      <c r="F271" s="269" t="s">
        <v>325</v>
      </c>
      <c r="G271" s="389"/>
      <c r="H271" s="402"/>
      <c r="I271" s="421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</row>
    <row r="272" spans="1:29" s="7" customFormat="1" ht="18" customHeight="1" x14ac:dyDescent="0.25">
      <c r="A272" s="40" t="s">
        <v>648</v>
      </c>
      <c r="B272" s="257"/>
      <c r="C272" s="6" t="s">
        <v>568</v>
      </c>
      <c r="D272" s="7" t="s">
        <v>539</v>
      </c>
      <c r="E272" s="268"/>
      <c r="F272" s="269" t="s">
        <v>325</v>
      </c>
      <c r="G272" s="393"/>
      <c r="H272" s="408"/>
      <c r="I272" s="421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</row>
    <row r="273" spans="1:29" s="7" customFormat="1" ht="18" customHeight="1" x14ac:dyDescent="0.25">
      <c r="A273" s="40" t="s">
        <v>648</v>
      </c>
      <c r="B273" s="257"/>
      <c r="C273" s="6" t="s">
        <v>569</v>
      </c>
      <c r="D273" s="7" t="s">
        <v>540</v>
      </c>
      <c r="E273" s="268"/>
      <c r="F273" s="269" t="s">
        <v>325</v>
      </c>
      <c r="G273" s="389"/>
      <c r="H273" s="402"/>
      <c r="I273" s="421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</row>
    <row r="274" spans="1:29" s="7" customFormat="1" ht="18" customHeight="1" x14ac:dyDescent="0.25">
      <c r="A274" s="40" t="s">
        <v>648</v>
      </c>
      <c r="B274" s="257"/>
      <c r="C274" s="6" t="s">
        <v>570</v>
      </c>
      <c r="D274" s="267" t="s">
        <v>438</v>
      </c>
      <c r="E274" s="268"/>
      <c r="F274" s="269" t="s">
        <v>325</v>
      </c>
      <c r="G274" s="389"/>
      <c r="H274" s="402"/>
      <c r="I274" s="421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</row>
    <row r="275" spans="1:29" s="7" customFormat="1" ht="18" customHeight="1" x14ac:dyDescent="0.25">
      <c r="A275" s="40" t="s">
        <v>648</v>
      </c>
      <c r="B275" s="257"/>
      <c r="C275" s="6" t="s">
        <v>571</v>
      </c>
      <c r="D275" s="7" t="s">
        <v>534</v>
      </c>
      <c r="E275" s="268"/>
      <c r="F275" s="269" t="s">
        <v>325</v>
      </c>
      <c r="G275" s="389"/>
      <c r="H275" s="402"/>
      <c r="I275" s="421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</row>
    <row r="276" spans="1:29" s="7" customFormat="1" ht="18" customHeight="1" x14ac:dyDescent="0.25">
      <c r="A276" s="40" t="s">
        <v>648</v>
      </c>
      <c r="B276" s="303">
        <v>45</v>
      </c>
      <c r="C276" s="261" t="s">
        <v>256</v>
      </c>
      <c r="D276" s="262" t="s">
        <v>257</v>
      </c>
      <c r="E276" s="263">
        <f>SUM(E277:E281)</f>
        <v>0</v>
      </c>
      <c r="F276" s="259" t="s">
        <v>324</v>
      </c>
      <c r="G276" s="393"/>
      <c r="H276" s="408"/>
      <c r="I276" s="421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</row>
    <row r="277" spans="1:29" s="7" customFormat="1" ht="18" customHeight="1" x14ac:dyDescent="0.25">
      <c r="A277" s="40" t="s">
        <v>648</v>
      </c>
      <c r="B277" s="257"/>
      <c r="C277" s="5" t="s">
        <v>258</v>
      </c>
      <c r="D277" s="267" t="s">
        <v>331</v>
      </c>
      <c r="E277" s="268"/>
      <c r="F277" s="269" t="s">
        <v>325</v>
      </c>
      <c r="G277" s="389"/>
      <c r="H277" s="402"/>
      <c r="I277" s="421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</row>
    <row r="278" spans="1:29" s="7" customFormat="1" ht="18" customHeight="1" x14ac:dyDescent="0.25">
      <c r="A278" s="40" t="s">
        <v>648</v>
      </c>
      <c r="B278" s="257"/>
      <c r="C278" s="5" t="s">
        <v>411</v>
      </c>
      <c r="D278" s="267" t="s">
        <v>52</v>
      </c>
      <c r="E278" s="268"/>
      <c r="F278" s="269" t="s">
        <v>325</v>
      </c>
      <c r="G278" s="389"/>
      <c r="H278" s="402"/>
      <c r="I278" s="421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</row>
    <row r="279" spans="1:29" s="11" customFormat="1" ht="18" customHeight="1" x14ac:dyDescent="0.25">
      <c r="A279" s="40" t="s">
        <v>648</v>
      </c>
      <c r="B279" s="257"/>
      <c r="C279" s="5" t="s">
        <v>412</v>
      </c>
      <c r="D279" s="267" t="s">
        <v>332</v>
      </c>
      <c r="E279" s="268"/>
      <c r="F279" s="269" t="s">
        <v>325</v>
      </c>
      <c r="G279" s="391"/>
      <c r="H279" s="405"/>
      <c r="I279" s="421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</row>
    <row r="280" spans="1:29" s="11" customFormat="1" ht="18" customHeight="1" x14ac:dyDescent="0.25">
      <c r="A280" s="40" t="s">
        <v>648</v>
      </c>
      <c r="B280" s="257"/>
      <c r="C280" s="5" t="s">
        <v>1167</v>
      </c>
      <c r="D280" s="267" t="s">
        <v>1155</v>
      </c>
      <c r="E280" s="268"/>
      <c r="F280" s="269" t="s">
        <v>325</v>
      </c>
      <c r="G280" s="391"/>
      <c r="H280" s="405"/>
      <c r="I280" s="421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</row>
    <row r="281" spans="1:29" s="11" customFormat="1" ht="18" customHeight="1" x14ac:dyDescent="0.25">
      <c r="A281" s="40" t="s">
        <v>648</v>
      </c>
      <c r="B281" s="257"/>
      <c r="C281" s="5" t="s">
        <v>1225</v>
      </c>
      <c r="D281" s="267" t="s">
        <v>280</v>
      </c>
      <c r="E281" s="268"/>
      <c r="F281" s="269" t="s">
        <v>325</v>
      </c>
      <c r="G281" s="391"/>
      <c r="H281" s="405"/>
      <c r="I281" s="421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</row>
    <row r="282" spans="1:29" s="11" customFormat="1" ht="30" x14ac:dyDescent="0.25">
      <c r="A282" s="7"/>
      <c r="B282" s="303">
        <v>49</v>
      </c>
      <c r="C282" s="271">
        <v>4145</v>
      </c>
      <c r="D282" s="262" t="s">
        <v>857</v>
      </c>
      <c r="E282" s="272">
        <f>SUM(E283)</f>
        <v>0</v>
      </c>
      <c r="F282" s="259" t="s">
        <v>324</v>
      </c>
      <c r="G282" s="391"/>
      <c r="H282" s="405"/>
      <c r="I282" s="421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</row>
    <row r="283" spans="1:29" s="11" customFormat="1" ht="30" x14ac:dyDescent="0.25">
      <c r="A283" s="7"/>
      <c r="B283" s="257"/>
      <c r="C283" s="5" t="s">
        <v>858</v>
      </c>
      <c r="D283" s="267" t="s">
        <v>859</v>
      </c>
      <c r="E283" s="268"/>
      <c r="F283" s="269" t="s">
        <v>325</v>
      </c>
      <c r="G283" s="391"/>
      <c r="H283" s="405"/>
      <c r="I283" s="421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</row>
    <row r="284" spans="1:29" s="11" customFormat="1" ht="18" customHeight="1" x14ac:dyDescent="0.25">
      <c r="A284" s="7"/>
      <c r="B284" s="303">
        <v>44</v>
      </c>
      <c r="C284" s="261" t="s">
        <v>259</v>
      </c>
      <c r="D284" s="262" t="s">
        <v>252</v>
      </c>
      <c r="E284" s="263">
        <f>SUM(E285:E290)+E291</f>
        <v>435000</v>
      </c>
      <c r="F284" s="259" t="s">
        <v>324</v>
      </c>
      <c r="G284" s="391"/>
      <c r="H284" s="405"/>
      <c r="I284" s="421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</row>
    <row r="285" spans="1:29" s="11" customFormat="1" ht="18" customHeight="1" x14ac:dyDescent="0.25">
      <c r="A285" s="7"/>
      <c r="B285" s="257"/>
      <c r="C285" s="5" t="s">
        <v>413</v>
      </c>
      <c r="D285" s="267" t="s">
        <v>254</v>
      </c>
      <c r="E285" s="443">
        <v>75000</v>
      </c>
      <c r="F285" s="269" t="s">
        <v>325</v>
      </c>
      <c r="G285" s="391"/>
      <c r="H285" s="405"/>
      <c r="I285" s="424"/>
      <c r="J285" s="24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</row>
    <row r="286" spans="1:29" s="11" customFormat="1" ht="18" customHeight="1" x14ac:dyDescent="0.25">
      <c r="A286" s="7"/>
      <c r="B286" s="257"/>
      <c r="C286" s="5" t="s">
        <v>414</v>
      </c>
      <c r="D286" s="267" t="s">
        <v>415</v>
      </c>
      <c r="E286" s="443">
        <v>10000</v>
      </c>
      <c r="F286" s="269" t="s">
        <v>325</v>
      </c>
      <c r="G286" s="391"/>
      <c r="H286" s="405"/>
      <c r="I286" s="424"/>
      <c r="J286" s="24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</row>
    <row r="287" spans="1:29" s="11" customFormat="1" ht="18" customHeight="1" x14ac:dyDescent="0.25">
      <c r="B287" s="257"/>
      <c r="C287" s="5" t="s">
        <v>416</v>
      </c>
      <c r="D287" s="267" t="s">
        <v>286</v>
      </c>
      <c r="E287" s="443">
        <v>25000</v>
      </c>
      <c r="F287" s="269" t="s">
        <v>325</v>
      </c>
      <c r="G287" s="391"/>
      <c r="H287" s="405"/>
      <c r="I287" s="424"/>
      <c r="J287" s="24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</row>
    <row r="288" spans="1:29" s="11" customFormat="1" ht="18" customHeight="1" x14ac:dyDescent="0.25">
      <c r="B288" s="257"/>
      <c r="C288" s="5" t="s">
        <v>417</v>
      </c>
      <c r="D288" s="267" t="s">
        <v>502</v>
      </c>
      <c r="E288" s="443">
        <v>250000</v>
      </c>
      <c r="F288" s="269" t="s">
        <v>325</v>
      </c>
      <c r="G288" s="391"/>
      <c r="H288" s="405"/>
      <c r="I288" s="424"/>
      <c r="J288" s="24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</row>
    <row r="289" spans="1:29" s="11" customFormat="1" ht="18" customHeight="1" x14ac:dyDescent="0.25">
      <c r="B289" s="257"/>
      <c r="C289" s="5" t="s">
        <v>504</v>
      </c>
      <c r="D289" s="267" t="s">
        <v>503</v>
      </c>
      <c r="E289" s="443">
        <v>5000</v>
      </c>
      <c r="F289" s="269" t="s">
        <v>325</v>
      </c>
      <c r="G289" s="391"/>
      <c r="H289" s="405"/>
      <c r="I289" s="424"/>
      <c r="J289" s="24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</row>
    <row r="290" spans="1:29" s="11" customFormat="1" ht="18" customHeight="1" x14ac:dyDescent="0.25">
      <c r="B290" s="257"/>
      <c r="C290" s="5" t="s">
        <v>505</v>
      </c>
      <c r="D290" s="267" t="s">
        <v>418</v>
      </c>
      <c r="E290" s="443">
        <v>60000</v>
      </c>
      <c r="F290" s="269" t="s">
        <v>325</v>
      </c>
      <c r="G290" s="391"/>
      <c r="H290" s="405"/>
      <c r="I290" s="424"/>
      <c r="J290" s="24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</row>
    <row r="291" spans="1:29" s="11" customFormat="1" ht="18" customHeight="1" x14ac:dyDescent="0.25">
      <c r="B291" s="274"/>
      <c r="C291" s="264" t="s">
        <v>575</v>
      </c>
      <c r="D291" s="265" t="s">
        <v>56</v>
      </c>
      <c r="E291" s="266">
        <f>SUM(E292:E304)</f>
        <v>10000</v>
      </c>
      <c r="F291" s="259" t="s">
        <v>324</v>
      </c>
      <c r="G291" s="391"/>
      <c r="H291" s="405"/>
      <c r="I291" s="424"/>
      <c r="J291" s="24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</row>
    <row r="292" spans="1:29" s="11" customFormat="1" ht="18" customHeight="1" x14ac:dyDescent="0.25">
      <c r="B292" s="274"/>
      <c r="C292" s="6" t="s">
        <v>583</v>
      </c>
      <c r="D292" s="267" t="s">
        <v>409</v>
      </c>
      <c r="E292" s="268"/>
      <c r="F292" s="269" t="s">
        <v>325</v>
      </c>
      <c r="G292" s="391"/>
      <c r="H292" s="405"/>
      <c r="I292" s="421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</row>
    <row r="293" spans="1:29" s="11" customFormat="1" ht="18" customHeight="1" x14ac:dyDescent="0.25">
      <c r="B293" s="274"/>
      <c r="C293" s="6" t="s">
        <v>584</v>
      </c>
      <c r="D293" s="267" t="s">
        <v>57</v>
      </c>
      <c r="E293" s="268"/>
      <c r="F293" s="269" t="s">
        <v>325</v>
      </c>
      <c r="G293" s="391"/>
      <c r="H293" s="405"/>
      <c r="I293" s="421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</row>
    <row r="294" spans="1:29" s="11" customFormat="1" ht="18" customHeight="1" x14ac:dyDescent="0.25">
      <c r="B294" s="274"/>
      <c r="C294" s="6" t="s">
        <v>585</v>
      </c>
      <c r="D294" s="267" t="s">
        <v>58</v>
      </c>
      <c r="E294" s="268"/>
      <c r="F294" s="269" t="s">
        <v>325</v>
      </c>
      <c r="G294" s="391"/>
      <c r="H294" s="405"/>
      <c r="I294" s="421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</row>
    <row r="295" spans="1:29" s="11" customFormat="1" ht="18" customHeight="1" x14ac:dyDescent="0.25">
      <c r="B295" s="274"/>
      <c r="C295" s="6" t="s">
        <v>586</v>
      </c>
      <c r="D295" s="267" t="s">
        <v>59</v>
      </c>
      <c r="E295" s="268"/>
      <c r="F295" s="269" t="s">
        <v>325</v>
      </c>
      <c r="G295" s="391"/>
      <c r="H295" s="405"/>
      <c r="I295" s="421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</row>
    <row r="296" spans="1:29" s="11" customFormat="1" ht="18" customHeight="1" x14ac:dyDescent="0.25">
      <c r="B296" s="274"/>
      <c r="C296" s="6" t="s">
        <v>587</v>
      </c>
      <c r="D296" s="267" t="s">
        <v>60</v>
      </c>
      <c r="E296" s="268"/>
      <c r="F296" s="269" t="s">
        <v>325</v>
      </c>
      <c r="G296" s="391"/>
      <c r="H296" s="405"/>
      <c r="I296" s="421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</row>
    <row r="297" spans="1:29" s="11" customFormat="1" ht="18" customHeight="1" x14ac:dyDescent="0.25">
      <c r="B297" s="274"/>
      <c r="C297" s="6" t="s">
        <v>588</v>
      </c>
      <c r="D297" s="267" t="s">
        <v>61</v>
      </c>
      <c r="E297" s="268"/>
      <c r="F297" s="269" t="s">
        <v>325</v>
      </c>
      <c r="G297" s="391"/>
      <c r="H297" s="405"/>
      <c r="I297" s="421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</row>
    <row r="298" spans="1:29" s="11" customFormat="1" ht="18" customHeight="1" x14ac:dyDescent="0.25">
      <c r="B298" s="274"/>
      <c r="C298" s="6" t="s">
        <v>589</v>
      </c>
      <c r="D298" s="267" t="s">
        <v>62</v>
      </c>
      <c r="E298" s="268"/>
      <c r="F298" s="269" t="s">
        <v>325</v>
      </c>
      <c r="G298" s="391"/>
      <c r="H298" s="405"/>
      <c r="I298" s="421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</row>
    <row r="299" spans="1:29" s="7" customFormat="1" ht="18" customHeight="1" x14ac:dyDescent="0.25">
      <c r="A299" s="11"/>
      <c r="B299" s="274"/>
      <c r="C299" s="6" t="s">
        <v>590</v>
      </c>
      <c r="D299" s="267" t="s">
        <v>410</v>
      </c>
      <c r="E299" s="268"/>
      <c r="F299" s="269" t="s">
        <v>325</v>
      </c>
      <c r="G299" s="389"/>
      <c r="H299" s="404"/>
      <c r="I299" s="421"/>
      <c r="L299" s="64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</row>
    <row r="300" spans="1:29" s="7" customFormat="1" ht="18" customHeight="1" x14ac:dyDescent="0.25">
      <c r="A300" s="11"/>
      <c r="B300" s="274"/>
      <c r="C300" s="6" t="s">
        <v>591</v>
      </c>
      <c r="D300" s="267" t="s">
        <v>966</v>
      </c>
      <c r="E300" s="268"/>
      <c r="F300" s="269" t="s">
        <v>325</v>
      </c>
      <c r="G300" s="389"/>
      <c r="H300" s="402"/>
      <c r="I300" s="421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</row>
    <row r="301" spans="1:29" s="11" customFormat="1" ht="18" customHeight="1" x14ac:dyDescent="0.25">
      <c r="B301" s="274"/>
      <c r="C301" s="6" t="s">
        <v>592</v>
      </c>
      <c r="D301" s="267" t="s">
        <v>63</v>
      </c>
      <c r="E301" s="268"/>
      <c r="F301" s="269" t="s">
        <v>325</v>
      </c>
      <c r="G301" s="391"/>
      <c r="H301" s="405"/>
      <c r="I301" s="421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</row>
    <row r="302" spans="1:29" s="11" customFormat="1" ht="18" customHeight="1" x14ac:dyDescent="0.25">
      <c r="B302" s="274"/>
      <c r="C302" s="6" t="s">
        <v>593</v>
      </c>
      <c r="D302" s="267" t="s">
        <v>507</v>
      </c>
      <c r="E302" s="268"/>
      <c r="F302" s="269" t="s">
        <v>325</v>
      </c>
      <c r="G302" s="391"/>
      <c r="H302" s="405"/>
      <c r="I302" s="421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</row>
    <row r="303" spans="1:29" s="11" customFormat="1" ht="18" customHeight="1" x14ac:dyDescent="0.25">
      <c r="B303" s="274"/>
      <c r="C303" s="6" t="s">
        <v>594</v>
      </c>
      <c r="D303" s="267" t="s">
        <v>517</v>
      </c>
      <c r="E303" s="268">
        <v>10000</v>
      </c>
      <c r="F303" s="269" t="s">
        <v>325</v>
      </c>
      <c r="G303" s="391"/>
      <c r="H303" s="405"/>
      <c r="I303" s="421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</row>
    <row r="304" spans="1:29" s="7" customFormat="1" ht="18" customHeight="1" x14ac:dyDescent="0.25">
      <c r="A304" s="11"/>
      <c r="B304" s="274"/>
      <c r="C304" s="6" t="s">
        <v>595</v>
      </c>
      <c r="D304" s="267" t="s">
        <v>64</v>
      </c>
      <c r="E304" s="268"/>
      <c r="F304" s="269" t="s">
        <v>325</v>
      </c>
      <c r="G304" s="389"/>
      <c r="H304" s="402"/>
      <c r="I304" s="421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</row>
    <row r="305" spans="1:29" s="7" customFormat="1" ht="18" customHeight="1" x14ac:dyDescent="0.25">
      <c r="B305" s="303">
        <v>5</v>
      </c>
      <c r="C305" s="334" t="s">
        <v>260</v>
      </c>
      <c r="D305" s="335" t="s">
        <v>666</v>
      </c>
      <c r="E305" s="260">
        <f>SUM(E306+E326)</f>
        <v>10000</v>
      </c>
      <c r="F305" s="259" t="s">
        <v>324</v>
      </c>
      <c r="G305" s="390">
        <v>111</v>
      </c>
      <c r="H305" s="409" t="s">
        <v>484</v>
      </c>
      <c r="I305" s="422">
        <f>E305</f>
        <v>10000</v>
      </c>
      <c r="J305" t="s">
        <v>669</v>
      </c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</row>
    <row r="306" spans="1:29" s="7" customFormat="1" ht="18" customHeight="1" x14ac:dyDescent="0.25">
      <c r="B306" s="303">
        <v>51</v>
      </c>
      <c r="C306" s="261" t="s">
        <v>261</v>
      </c>
      <c r="D306" s="262" t="s">
        <v>666</v>
      </c>
      <c r="E306" s="263">
        <f>+E307+E310+E313+E321+E324</f>
        <v>10000</v>
      </c>
      <c r="F306" s="259" t="s">
        <v>324</v>
      </c>
      <c r="G306" s="389"/>
      <c r="H306" s="402"/>
      <c r="I306" s="421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</row>
    <row r="307" spans="1:29" s="7" customFormat="1" ht="18" customHeight="1" x14ac:dyDescent="0.25">
      <c r="A307" s="11"/>
      <c r="B307" s="274"/>
      <c r="C307" s="264" t="s">
        <v>262</v>
      </c>
      <c r="D307" s="265" t="s">
        <v>421</v>
      </c>
      <c r="E307" s="266">
        <f>+E308+E309</f>
        <v>0</v>
      </c>
      <c r="F307" s="259" t="s">
        <v>324</v>
      </c>
      <c r="G307" s="389"/>
      <c r="H307" s="402"/>
      <c r="I307" s="421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</row>
    <row r="308" spans="1:29" s="7" customFormat="1" ht="18" customHeight="1" x14ac:dyDescent="0.25">
      <c r="A308" s="11"/>
      <c r="B308" s="274"/>
      <c r="C308" s="6" t="s">
        <v>419</v>
      </c>
      <c r="D308" s="267" t="s">
        <v>423</v>
      </c>
      <c r="E308" s="268"/>
      <c r="F308" s="269" t="s">
        <v>325</v>
      </c>
      <c r="G308" s="389"/>
      <c r="H308" s="402"/>
      <c r="I308" s="421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</row>
    <row r="309" spans="1:29" s="7" customFormat="1" ht="18" customHeight="1" x14ac:dyDescent="0.25">
      <c r="A309" s="11"/>
      <c r="B309" s="274"/>
      <c r="C309" s="6" t="s">
        <v>420</v>
      </c>
      <c r="D309" s="267" t="s">
        <v>425</v>
      </c>
      <c r="E309" s="268"/>
      <c r="F309" s="269" t="s">
        <v>325</v>
      </c>
      <c r="G309" s="389"/>
      <c r="H309" s="402"/>
      <c r="I309" s="421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</row>
    <row r="310" spans="1:29" s="7" customFormat="1" ht="18" customHeight="1" x14ac:dyDescent="0.25">
      <c r="B310" s="257"/>
      <c r="C310" s="264" t="s">
        <v>263</v>
      </c>
      <c r="D310" s="265" t="s">
        <v>426</v>
      </c>
      <c r="E310" s="266">
        <f>+E311+E312</f>
        <v>0</v>
      </c>
      <c r="F310" s="259" t="s">
        <v>324</v>
      </c>
      <c r="G310" s="389"/>
      <c r="H310" s="402"/>
      <c r="I310" s="421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</row>
    <row r="311" spans="1:29" s="7" customFormat="1" ht="18" customHeight="1" x14ac:dyDescent="0.25">
      <c r="B311" s="257"/>
      <c r="C311" s="6" t="s">
        <v>422</v>
      </c>
      <c r="D311" s="267" t="s">
        <v>264</v>
      </c>
      <c r="E311" s="268"/>
      <c r="F311" s="269" t="s">
        <v>325</v>
      </c>
      <c r="G311" s="389"/>
      <c r="H311" s="402"/>
      <c r="I311" s="421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</row>
    <row r="312" spans="1:29" s="7" customFormat="1" ht="18" customHeight="1" x14ac:dyDescent="0.25">
      <c r="B312" s="257"/>
      <c r="C312" s="6" t="s">
        <v>424</v>
      </c>
      <c r="D312" s="267" t="s">
        <v>265</v>
      </c>
      <c r="E312" s="268"/>
      <c r="F312" s="269" t="s">
        <v>325</v>
      </c>
      <c r="G312" s="389"/>
      <c r="H312" s="402"/>
      <c r="I312" s="421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</row>
    <row r="313" spans="1:29" s="7" customFormat="1" ht="18" customHeight="1" x14ac:dyDescent="0.25">
      <c r="B313" s="257"/>
      <c r="C313" s="264" t="s">
        <v>474</v>
      </c>
      <c r="D313" s="265" t="s">
        <v>475</v>
      </c>
      <c r="E313" s="266">
        <f>SUM(E314:E320)</f>
        <v>0</v>
      </c>
      <c r="F313" s="259" t="s">
        <v>324</v>
      </c>
      <c r="G313" s="389"/>
      <c r="H313" s="402"/>
      <c r="I313" s="421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</row>
    <row r="314" spans="1:29" s="7" customFormat="1" ht="18" customHeight="1" x14ac:dyDescent="0.25">
      <c r="B314" s="257"/>
      <c r="C314" s="6" t="s">
        <v>478</v>
      </c>
      <c r="D314" s="101" t="s">
        <v>967</v>
      </c>
      <c r="E314" s="268"/>
      <c r="F314" s="269" t="s">
        <v>325</v>
      </c>
      <c r="G314" s="389"/>
      <c r="H314" s="402"/>
      <c r="I314" s="421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</row>
    <row r="315" spans="1:29" s="7" customFormat="1" ht="18" customHeight="1" x14ac:dyDescent="0.25">
      <c r="B315" s="257"/>
      <c r="C315" s="6" t="s">
        <v>479</v>
      </c>
      <c r="D315" s="101" t="s">
        <v>968</v>
      </c>
      <c r="E315" s="268"/>
      <c r="F315" s="269" t="s">
        <v>325</v>
      </c>
      <c r="G315" s="389"/>
      <c r="H315" s="402"/>
      <c r="I315" s="421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</row>
    <row r="316" spans="1:29" s="7" customFormat="1" ht="18" customHeight="1" x14ac:dyDescent="0.25">
      <c r="B316" s="257"/>
      <c r="C316" s="6" t="s">
        <v>480</v>
      </c>
      <c r="D316" s="101" t="s">
        <v>476</v>
      </c>
      <c r="E316" s="268"/>
      <c r="F316" s="269" t="s">
        <v>325</v>
      </c>
      <c r="G316" s="389"/>
      <c r="H316" s="402"/>
      <c r="I316" s="421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</row>
    <row r="317" spans="1:29" s="7" customFormat="1" ht="18" customHeight="1" x14ac:dyDescent="0.25">
      <c r="B317" s="257"/>
      <c r="C317" s="6" t="s">
        <v>481</v>
      </c>
      <c r="D317" s="101" t="s">
        <v>1001</v>
      </c>
      <c r="E317" s="268"/>
      <c r="F317" s="269" t="s">
        <v>325</v>
      </c>
      <c r="G317" s="389"/>
      <c r="H317" s="402"/>
      <c r="I317" s="421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</row>
    <row r="318" spans="1:29" s="7" customFormat="1" ht="18" customHeight="1" x14ac:dyDescent="0.25">
      <c r="B318" s="257"/>
      <c r="C318" s="6" t="s">
        <v>482</v>
      </c>
      <c r="D318" s="101" t="s">
        <v>477</v>
      </c>
      <c r="E318" s="268"/>
      <c r="F318" s="269" t="s">
        <v>325</v>
      </c>
      <c r="G318" s="389"/>
      <c r="H318" s="402"/>
      <c r="I318" s="421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</row>
    <row r="319" spans="1:29" s="7" customFormat="1" ht="18" customHeight="1" x14ac:dyDescent="0.25">
      <c r="B319" s="257"/>
      <c r="C319" s="6" t="s">
        <v>483</v>
      </c>
      <c r="D319" s="101" t="s">
        <v>969</v>
      </c>
      <c r="E319" s="268"/>
      <c r="F319" s="269" t="s">
        <v>325</v>
      </c>
      <c r="G319" s="389"/>
      <c r="H319" s="402"/>
      <c r="I319" s="421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</row>
    <row r="320" spans="1:29" s="7" customFormat="1" ht="18" customHeight="1" x14ac:dyDescent="0.25">
      <c r="B320" s="257"/>
      <c r="C320" s="6" t="s">
        <v>1226</v>
      </c>
      <c r="D320" s="101" t="s">
        <v>1227</v>
      </c>
      <c r="E320" s="268"/>
      <c r="F320" s="269" t="s">
        <v>325</v>
      </c>
      <c r="G320" s="389"/>
      <c r="H320" s="402"/>
      <c r="I320" s="421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</row>
    <row r="321" spans="1:29" s="7" customFormat="1" ht="15" x14ac:dyDescent="0.25">
      <c r="B321" s="257"/>
      <c r="C321" s="264" t="s">
        <v>1002</v>
      </c>
      <c r="D321" s="265" t="s">
        <v>1003</v>
      </c>
      <c r="E321" s="266">
        <f>SUM(E322:E323)</f>
        <v>0</v>
      </c>
      <c r="F321" s="259" t="s">
        <v>324</v>
      </c>
      <c r="G321" s="389"/>
      <c r="H321" s="402"/>
      <c r="I321" s="421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</row>
    <row r="322" spans="1:29" s="7" customFormat="1" ht="15" x14ac:dyDescent="0.25">
      <c r="B322" s="257"/>
      <c r="C322" s="6" t="s">
        <v>1004</v>
      </c>
      <c r="D322" s="101" t="s">
        <v>1005</v>
      </c>
      <c r="E322" s="268"/>
      <c r="F322" s="269" t="s">
        <v>325</v>
      </c>
      <c r="G322" s="389"/>
      <c r="H322" s="402"/>
      <c r="I322" s="421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</row>
    <row r="323" spans="1:29" s="7" customFormat="1" ht="15" x14ac:dyDescent="0.25">
      <c r="B323" s="257"/>
      <c r="C323" s="6" t="s">
        <v>1079</v>
      </c>
      <c r="D323" s="101" t="s">
        <v>1080</v>
      </c>
      <c r="E323" s="268"/>
      <c r="F323" s="269" t="s">
        <v>325</v>
      </c>
      <c r="G323" s="389"/>
      <c r="H323" s="402"/>
      <c r="I323" s="421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</row>
    <row r="324" spans="1:29" s="7" customFormat="1" ht="15" x14ac:dyDescent="0.25">
      <c r="B324" s="257"/>
      <c r="C324" s="270" t="s">
        <v>1081</v>
      </c>
      <c r="D324" s="340" t="s">
        <v>1039</v>
      </c>
      <c r="E324" s="266">
        <f>SUM(E325)</f>
        <v>10000</v>
      </c>
      <c r="F324" s="259" t="s">
        <v>324</v>
      </c>
      <c r="G324" s="389"/>
      <c r="H324" s="402"/>
      <c r="I324" s="421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</row>
    <row r="325" spans="1:29" s="7" customFormat="1" ht="15" x14ac:dyDescent="0.25">
      <c r="B325" s="257"/>
      <c r="C325" s="6" t="s">
        <v>1082</v>
      </c>
      <c r="D325" s="101" t="s">
        <v>1083</v>
      </c>
      <c r="E325" s="322">
        <v>10000</v>
      </c>
      <c r="F325" s="269" t="s">
        <v>325</v>
      </c>
      <c r="G325" s="389"/>
      <c r="H325" s="402"/>
      <c r="I325" s="421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</row>
    <row r="326" spans="1:29" s="7" customFormat="1" ht="30" x14ac:dyDescent="0.25">
      <c r="B326" s="303">
        <v>59</v>
      </c>
      <c r="C326" s="271">
        <v>4154</v>
      </c>
      <c r="D326" s="262" t="s">
        <v>860</v>
      </c>
      <c r="E326" s="272">
        <f>SUM(E327)</f>
        <v>0</v>
      </c>
      <c r="F326" s="259" t="s">
        <v>324</v>
      </c>
      <c r="G326" s="389"/>
      <c r="H326" s="402"/>
      <c r="I326" s="421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</row>
    <row r="327" spans="1:29" s="11" customFormat="1" ht="30" x14ac:dyDescent="0.25">
      <c r="A327" s="7"/>
      <c r="B327" s="257"/>
      <c r="C327" s="5" t="s">
        <v>861</v>
      </c>
      <c r="D327" s="267" t="s">
        <v>860</v>
      </c>
      <c r="E327" s="268"/>
      <c r="F327" s="269" t="s">
        <v>325</v>
      </c>
      <c r="G327" s="391"/>
      <c r="H327" s="410"/>
      <c r="I327" s="421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</row>
    <row r="328" spans="1:29" s="13" customFormat="1" ht="18" customHeight="1" x14ac:dyDescent="0.25">
      <c r="A328" s="7"/>
      <c r="B328" s="303">
        <v>6</v>
      </c>
      <c r="C328" s="334" t="s">
        <v>267</v>
      </c>
      <c r="D328" s="335" t="s">
        <v>667</v>
      </c>
      <c r="E328" s="260">
        <f>SUM(E329+E337+E339+E341)</f>
        <v>600000</v>
      </c>
      <c r="F328" s="259" t="s">
        <v>324</v>
      </c>
      <c r="G328" s="390">
        <v>111</v>
      </c>
      <c r="H328" s="409" t="s">
        <v>484</v>
      </c>
      <c r="I328" s="422">
        <f>E328</f>
        <v>600000</v>
      </c>
      <c r="J328" t="s">
        <v>669</v>
      </c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</row>
    <row r="329" spans="1:29" s="7" customFormat="1" ht="18" customHeight="1" x14ac:dyDescent="0.25">
      <c r="B329" s="303">
        <v>61</v>
      </c>
      <c r="C329" s="261" t="s">
        <v>270</v>
      </c>
      <c r="D329" s="262" t="s">
        <v>271</v>
      </c>
      <c r="E329" s="263">
        <f>SUM(E330:E336)</f>
        <v>100000</v>
      </c>
      <c r="F329" s="259" t="s">
        <v>324</v>
      </c>
      <c r="G329" s="389"/>
      <c r="H329" s="402"/>
      <c r="I329" s="421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</row>
    <row r="330" spans="1:29" s="7" customFormat="1" ht="18" customHeight="1" x14ac:dyDescent="0.25">
      <c r="B330" s="257"/>
      <c r="C330" s="5" t="s">
        <v>272</v>
      </c>
      <c r="D330" s="267" t="s">
        <v>276</v>
      </c>
      <c r="E330" s="268">
        <v>100000</v>
      </c>
      <c r="F330" s="269" t="s">
        <v>325</v>
      </c>
      <c r="G330" s="389"/>
      <c r="H330" s="402"/>
      <c r="I330" s="421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</row>
    <row r="331" spans="1:29" s="7" customFormat="1" ht="15" x14ac:dyDescent="0.25">
      <c r="B331" s="257"/>
      <c r="C331" s="5" t="s">
        <v>273</v>
      </c>
      <c r="D331" s="267" t="s">
        <v>278</v>
      </c>
      <c r="E331" s="268"/>
      <c r="F331" s="269" t="s">
        <v>325</v>
      </c>
      <c r="G331" s="389"/>
      <c r="H331" s="402"/>
      <c r="I331" s="421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</row>
    <row r="332" spans="1:29" s="7" customFormat="1" ht="15" x14ac:dyDescent="0.25">
      <c r="B332" s="257"/>
      <c r="C332" s="5" t="s">
        <v>274</v>
      </c>
      <c r="D332" s="267" t="s">
        <v>279</v>
      </c>
      <c r="E332" s="268"/>
      <c r="F332" s="269" t="s">
        <v>325</v>
      </c>
      <c r="G332" s="389"/>
      <c r="H332" s="402"/>
      <c r="I332" s="421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</row>
    <row r="333" spans="1:29" s="7" customFormat="1" ht="18" customHeight="1" x14ac:dyDescent="0.25">
      <c r="B333" s="257"/>
      <c r="C333" s="5" t="s">
        <v>275</v>
      </c>
      <c r="D333" s="267" t="s">
        <v>427</v>
      </c>
      <c r="E333" s="268"/>
      <c r="F333" s="269" t="s">
        <v>325</v>
      </c>
      <c r="G333" s="389"/>
      <c r="H333" s="402"/>
      <c r="I333" s="421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</row>
    <row r="334" spans="1:29" s="7" customFormat="1" ht="18" customHeight="1" x14ac:dyDescent="0.25">
      <c r="B334" s="257"/>
      <c r="C334" s="5" t="s">
        <v>277</v>
      </c>
      <c r="D334" s="267" t="s">
        <v>1168</v>
      </c>
      <c r="E334" s="268"/>
      <c r="F334" s="269" t="s">
        <v>325</v>
      </c>
      <c r="G334" s="389"/>
      <c r="H334" s="402"/>
      <c r="I334" s="421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</row>
    <row r="335" spans="1:29" s="7" customFormat="1" ht="18" customHeight="1" x14ac:dyDescent="0.25">
      <c r="B335" s="257"/>
      <c r="C335" s="5" t="s">
        <v>1228</v>
      </c>
      <c r="D335" s="267" t="s">
        <v>1229</v>
      </c>
      <c r="E335" s="268"/>
      <c r="F335" s="269" t="s">
        <v>325</v>
      </c>
      <c r="G335" s="389"/>
      <c r="H335" s="402"/>
      <c r="I335" s="421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</row>
    <row r="336" spans="1:29" s="7" customFormat="1" ht="28.15" customHeight="1" x14ac:dyDescent="0.25">
      <c r="B336" s="257"/>
      <c r="C336" s="5" t="s">
        <v>1249</v>
      </c>
      <c r="D336" s="267" t="s">
        <v>1250</v>
      </c>
      <c r="E336" s="268"/>
      <c r="F336" s="269" t="s">
        <v>325</v>
      </c>
      <c r="G336" s="389"/>
      <c r="H336" s="402"/>
      <c r="I336" s="421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</row>
    <row r="337" spans="2:29" s="7" customFormat="1" ht="36.6" customHeight="1" x14ac:dyDescent="0.25">
      <c r="B337" s="303">
        <v>69</v>
      </c>
      <c r="C337" s="271">
        <v>4166</v>
      </c>
      <c r="D337" s="262" t="s">
        <v>862</v>
      </c>
      <c r="E337" s="272">
        <f>SUM(E338)</f>
        <v>0</v>
      </c>
      <c r="F337" s="259" t="s">
        <v>324</v>
      </c>
      <c r="G337" s="389"/>
      <c r="H337" s="402"/>
      <c r="I337" s="421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</row>
    <row r="338" spans="2:29" s="7" customFormat="1" ht="45" x14ac:dyDescent="0.25">
      <c r="B338" s="257"/>
      <c r="C338" s="5" t="s">
        <v>863</v>
      </c>
      <c r="D338" s="267" t="s">
        <v>862</v>
      </c>
      <c r="E338" s="268"/>
      <c r="F338" s="269" t="s">
        <v>325</v>
      </c>
      <c r="G338" s="389"/>
      <c r="H338" s="402"/>
      <c r="I338" s="421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</row>
    <row r="339" spans="2:29" s="7" customFormat="1" ht="18" customHeight="1" x14ac:dyDescent="0.25">
      <c r="B339" s="303">
        <v>63</v>
      </c>
      <c r="C339" s="271">
        <v>4168</v>
      </c>
      <c r="D339" s="262" t="s">
        <v>864</v>
      </c>
      <c r="E339" s="272">
        <f>SUM(E340)</f>
        <v>0</v>
      </c>
      <c r="F339" s="259" t="s">
        <v>324</v>
      </c>
      <c r="G339" s="389"/>
      <c r="H339" s="402"/>
      <c r="I339" s="421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</row>
    <row r="340" spans="2:29" s="7" customFormat="1" ht="18" customHeight="1" x14ac:dyDescent="0.25">
      <c r="B340" s="257"/>
      <c r="C340" s="5" t="s">
        <v>865</v>
      </c>
      <c r="D340" s="267" t="s">
        <v>864</v>
      </c>
      <c r="E340" s="268"/>
      <c r="F340" s="269" t="s">
        <v>325</v>
      </c>
      <c r="G340" s="389"/>
      <c r="H340" s="404"/>
      <c r="I340" s="421"/>
      <c r="L340" s="64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</row>
    <row r="341" spans="2:29" s="7" customFormat="1" ht="18" customHeight="1" x14ac:dyDescent="0.25">
      <c r="B341" s="303">
        <v>61</v>
      </c>
      <c r="C341" s="261" t="s">
        <v>283</v>
      </c>
      <c r="D341" s="262" t="s">
        <v>284</v>
      </c>
      <c r="E341" s="263">
        <f>SUM(E342)</f>
        <v>500000</v>
      </c>
      <c r="F341" s="259" t="s">
        <v>324</v>
      </c>
      <c r="G341" s="389"/>
      <c r="H341" s="402"/>
      <c r="I341" s="421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</row>
    <row r="342" spans="2:29" s="7" customFormat="1" ht="18" customHeight="1" x14ac:dyDescent="0.25">
      <c r="B342" s="274"/>
      <c r="C342" s="270" t="s">
        <v>1253</v>
      </c>
      <c r="D342" s="340" t="s">
        <v>284</v>
      </c>
      <c r="E342" s="266">
        <f>SUM(E343+E344+E345+E346+E347+E348+E349+E350+E351+E352+E353+E354+E355+E356+E357+E360+E369+E373+E392+E399)</f>
        <v>500000</v>
      </c>
      <c r="F342" s="259" t="s">
        <v>324</v>
      </c>
      <c r="G342" s="389"/>
      <c r="H342" s="402"/>
      <c r="I342" s="421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</row>
    <row r="343" spans="2:29" s="7" customFormat="1" ht="18" customHeight="1" x14ac:dyDescent="0.25">
      <c r="B343" s="274"/>
      <c r="C343" s="6" t="s">
        <v>1254</v>
      </c>
      <c r="D343" s="267" t="s">
        <v>285</v>
      </c>
      <c r="E343" s="443">
        <v>100000</v>
      </c>
      <c r="F343" s="269" t="s">
        <v>325</v>
      </c>
      <c r="G343" s="389"/>
      <c r="H343" s="402"/>
      <c r="I343" s="421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</row>
    <row r="344" spans="2:29" s="7" customFormat="1" ht="18" customHeight="1" x14ac:dyDescent="0.25">
      <c r="B344" s="274"/>
      <c r="C344" s="6" t="s">
        <v>1255</v>
      </c>
      <c r="D344" s="267" t="s">
        <v>280</v>
      </c>
      <c r="E344" s="443">
        <v>0</v>
      </c>
      <c r="F344" s="269" t="s">
        <v>325</v>
      </c>
      <c r="G344" s="389"/>
      <c r="H344" s="402"/>
      <c r="I344" s="421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</row>
    <row r="345" spans="2:29" s="7" customFormat="1" ht="18" customHeight="1" x14ac:dyDescent="0.25">
      <c r="B345" s="274"/>
      <c r="C345" s="6" t="s">
        <v>1256</v>
      </c>
      <c r="D345" s="267" t="s">
        <v>281</v>
      </c>
      <c r="E345" s="443">
        <v>100000</v>
      </c>
      <c r="F345" s="269" t="s">
        <v>325</v>
      </c>
      <c r="G345" s="389"/>
      <c r="H345" s="402"/>
      <c r="I345" s="421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</row>
    <row r="346" spans="2:29" s="7" customFormat="1" ht="18" customHeight="1" x14ac:dyDescent="0.25">
      <c r="B346" s="274"/>
      <c r="C346" s="6" t="s">
        <v>1257</v>
      </c>
      <c r="D346" s="267" t="s">
        <v>437</v>
      </c>
      <c r="E346" s="443">
        <v>0</v>
      </c>
      <c r="F346" s="269" t="s">
        <v>325</v>
      </c>
      <c r="G346" s="389"/>
      <c r="H346" s="402"/>
      <c r="I346" s="421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</row>
    <row r="347" spans="2:29" s="7" customFormat="1" ht="18" customHeight="1" x14ac:dyDescent="0.25">
      <c r="B347" s="274"/>
      <c r="C347" s="6" t="s">
        <v>1258</v>
      </c>
      <c r="D347" s="101" t="s">
        <v>522</v>
      </c>
      <c r="E347" s="443"/>
      <c r="F347" s="269" t="s">
        <v>325</v>
      </c>
      <c r="G347" s="389"/>
      <c r="H347" s="402"/>
      <c r="I347" s="421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</row>
    <row r="348" spans="2:29" s="7" customFormat="1" ht="18" customHeight="1" x14ac:dyDescent="0.25">
      <c r="B348" s="274"/>
      <c r="C348" s="6" t="s">
        <v>1259</v>
      </c>
      <c r="D348" s="101" t="s">
        <v>602</v>
      </c>
      <c r="E348" s="443"/>
      <c r="F348" s="269" t="s">
        <v>325</v>
      </c>
      <c r="G348" s="389"/>
      <c r="H348" s="402"/>
      <c r="I348" s="421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</row>
    <row r="349" spans="2:29" s="7" customFormat="1" ht="18" customHeight="1" x14ac:dyDescent="0.25">
      <c r="B349" s="274"/>
      <c r="C349" s="6" t="s">
        <v>1260</v>
      </c>
      <c r="D349" s="101" t="s">
        <v>1084</v>
      </c>
      <c r="E349" s="443"/>
      <c r="F349" s="269" t="s">
        <v>325</v>
      </c>
      <c r="G349" s="389"/>
      <c r="H349" s="402"/>
      <c r="I349" s="421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</row>
    <row r="350" spans="2:29" s="7" customFormat="1" ht="18" customHeight="1" x14ac:dyDescent="0.25">
      <c r="B350" s="274"/>
      <c r="C350" s="6" t="s">
        <v>1261</v>
      </c>
      <c r="D350" s="101" t="s">
        <v>438</v>
      </c>
      <c r="E350" s="443">
        <v>0</v>
      </c>
      <c r="F350" s="269" t="s">
        <v>325</v>
      </c>
      <c r="G350" s="389"/>
      <c r="H350" s="402"/>
      <c r="I350" s="421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</row>
    <row r="351" spans="2:29" s="7" customFormat="1" ht="18" customHeight="1" x14ac:dyDescent="0.25">
      <c r="B351" s="274"/>
      <c r="C351" s="6" t="s">
        <v>1262</v>
      </c>
      <c r="D351" s="101" t="s">
        <v>485</v>
      </c>
      <c r="E351" s="443"/>
      <c r="F351" s="269" t="s">
        <v>325</v>
      </c>
      <c r="G351" s="389"/>
      <c r="H351" s="402"/>
      <c r="I351" s="421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</row>
    <row r="352" spans="2:29" s="7" customFormat="1" ht="18" customHeight="1" x14ac:dyDescent="0.25">
      <c r="B352" s="274"/>
      <c r="C352" s="6" t="s">
        <v>1263</v>
      </c>
      <c r="D352" s="101" t="s">
        <v>972</v>
      </c>
      <c r="E352" s="443">
        <v>15000</v>
      </c>
      <c r="F352" s="269" t="s">
        <v>325</v>
      </c>
      <c r="G352" s="389"/>
      <c r="H352" s="402"/>
      <c r="I352" s="421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</row>
    <row r="353" spans="2:29" s="7" customFormat="1" ht="18" customHeight="1" x14ac:dyDescent="0.25">
      <c r="B353" s="274"/>
      <c r="C353" s="6" t="s">
        <v>1264</v>
      </c>
      <c r="D353" s="101" t="s">
        <v>973</v>
      </c>
      <c r="E353" s="443">
        <v>0</v>
      </c>
      <c r="F353" s="269" t="s">
        <v>325</v>
      </c>
      <c r="G353" s="389"/>
      <c r="H353" s="402"/>
      <c r="I353" s="421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</row>
    <row r="354" spans="2:29" s="7" customFormat="1" ht="18" customHeight="1" x14ac:dyDescent="0.25">
      <c r="B354" s="274"/>
      <c r="C354" s="6" t="s">
        <v>1265</v>
      </c>
      <c r="D354" s="101" t="s">
        <v>974</v>
      </c>
      <c r="E354" s="443">
        <v>0</v>
      </c>
      <c r="F354" s="269" t="s">
        <v>325</v>
      </c>
      <c r="G354" s="389"/>
      <c r="H354" s="402"/>
      <c r="I354" s="421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</row>
    <row r="355" spans="2:29" s="7" customFormat="1" ht="18" customHeight="1" x14ac:dyDescent="0.25">
      <c r="B355" s="274"/>
      <c r="C355" s="6" t="s">
        <v>1266</v>
      </c>
      <c r="D355" s="101" t="s">
        <v>975</v>
      </c>
      <c r="E355" s="443">
        <v>0</v>
      </c>
      <c r="F355" s="269" t="s">
        <v>325</v>
      </c>
      <c r="G355" s="389"/>
      <c r="H355" s="402"/>
      <c r="I355" s="421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</row>
    <row r="356" spans="2:29" s="7" customFormat="1" ht="18" customHeight="1" x14ac:dyDescent="0.25">
      <c r="B356" s="274"/>
      <c r="C356" s="6" t="s">
        <v>1267</v>
      </c>
      <c r="D356" s="101" t="s">
        <v>976</v>
      </c>
      <c r="E356" s="443">
        <v>0</v>
      </c>
      <c r="F356" s="269" t="s">
        <v>325</v>
      </c>
      <c r="G356" s="389"/>
      <c r="H356" s="402"/>
      <c r="I356" s="421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</row>
    <row r="357" spans="2:29" s="7" customFormat="1" ht="18" customHeight="1" x14ac:dyDescent="0.25">
      <c r="B357" s="274"/>
      <c r="C357" s="270" t="s">
        <v>1268</v>
      </c>
      <c r="D357" s="265" t="s">
        <v>1269</v>
      </c>
      <c r="E357" s="266">
        <f>+E358+E359</f>
        <v>0</v>
      </c>
      <c r="F357" s="259" t="s">
        <v>324</v>
      </c>
      <c r="G357" s="389"/>
      <c r="H357" s="402"/>
      <c r="I357" s="421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</row>
    <row r="358" spans="2:29" s="7" customFormat="1" ht="18" customHeight="1" x14ac:dyDescent="0.25">
      <c r="B358" s="257"/>
      <c r="C358" s="6" t="s">
        <v>1270</v>
      </c>
      <c r="D358" s="267" t="s">
        <v>1161</v>
      </c>
      <c r="E358" s="268"/>
      <c r="F358" s="269" t="s">
        <v>325</v>
      </c>
      <c r="G358" s="389"/>
      <c r="H358" s="402"/>
      <c r="I358" s="421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</row>
    <row r="359" spans="2:29" s="7" customFormat="1" ht="18" customHeight="1" x14ac:dyDescent="0.25">
      <c r="B359" s="257"/>
      <c r="C359" s="6" t="s">
        <v>1271</v>
      </c>
      <c r="D359" s="267" t="s">
        <v>1162</v>
      </c>
      <c r="E359" s="268"/>
      <c r="F359" s="269" t="s">
        <v>325</v>
      </c>
      <c r="G359" s="389"/>
      <c r="H359" s="402"/>
      <c r="I359" s="421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</row>
    <row r="360" spans="2:29" s="7" customFormat="1" ht="18" customHeight="1" x14ac:dyDescent="0.25">
      <c r="B360" s="274"/>
      <c r="C360" s="270" t="s">
        <v>1272</v>
      </c>
      <c r="D360" s="265" t="s">
        <v>239</v>
      </c>
      <c r="E360" s="266">
        <f>SUM(E361:E368)</f>
        <v>0</v>
      </c>
      <c r="F360" s="259" t="s">
        <v>324</v>
      </c>
      <c r="G360" s="389"/>
      <c r="H360" s="402"/>
      <c r="I360" s="421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</row>
    <row r="361" spans="2:29" s="7" customFormat="1" ht="18" customHeight="1" x14ac:dyDescent="0.25">
      <c r="B361" s="274"/>
      <c r="C361" s="6" t="s">
        <v>1273</v>
      </c>
      <c r="D361" s="267" t="s">
        <v>241</v>
      </c>
      <c r="E361" s="268"/>
      <c r="F361" s="269" t="s">
        <v>325</v>
      </c>
      <c r="G361" s="389"/>
      <c r="H361" s="402"/>
      <c r="I361" s="421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</row>
    <row r="362" spans="2:29" s="7" customFormat="1" ht="18" customHeight="1" x14ac:dyDescent="0.25">
      <c r="B362" s="274"/>
      <c r="C362" s="6" t="s">
        <v>1274</v>
      </c>
      <c r="D362" s="267" t="s">
        <v>242</v>
      </c>
      <c r="E362" s="268"/>
      <c r="F362" s="269" t="s">
        <v>325</v>
      </c>
      <c r="G362" s="389"/>
      <c r="H362" s="402"/>
      <c r="I362" s="421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</row>
    <row r="363" spans="2:29" s="7" customFormat="1" ht="18" customHeight="1" x14ac:dyDescent="0.25">
      <c r="B363" s="274"/>
      <c r="C363" s="6" t="s">
        <v>1275</v>
      </c>
      <c r="D363" s="267" t="s">
        <v>243</v>
      </c>
      <c r="E363" s="268"/>
      <c r="F363" s="269" t="s">
        <v>325</v>
      </c>
      <c r="G363" s="389"/>
      <c r="H363" s="402"/>
      <c r="I363" s="421"/>
      <c r="L363" s="64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</row>
    <row r="364" spans="2:29" s="7" customFormat="1" ht="18" customHeight="1" x14ac:dyDescent="0.25">
      <c r="B364" s="274"/>
      <c r="C364" s="6" t="s">
        <v>1276</v>
      </c>
      <c r="D364" s="267" t="s">
        <v>244</v>
      </c>
      <c r="E364" s="268"/>
      <c r="F364" s="269" t="s">
        <v>325</v>
      </c>
      <c r="G364" s="389"/>
      <c r="H364" s="402"/>
      <c r="I364" s="421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</row>
    <row r="365" spans="2:29" s="7" customFormat="1" ht="18" customHeight="1" x14ac:dyDescent="0.25">
      <c r="B365" s="274"/>
      <c r="C365" s="6" t="s">
        <v>1277</v>
      </c>
      <c r="D365" s="267" t="s">
        <v>428</v>
      </c>
      <c r="E365" s="268"/>
      <c r="F365" s="269" t="s">
        <v>325</v>
      </c>
      <c r="G365" s="389"/>
      <c r="H365" s="402"/>
      <c r="I365" s="421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</row>
    <row r="366" spans="2:29" s="7" customFormat="1" ht="18" customHeight="1" x14ac:dyDescent="0.25">
      <c r="B366" s="274"/>
      <c r="C366" s="6" t="s">
        <v>1278</v>
      </c>
      <c r="D366" s="267" t="s">
        <v>245</v>
      </c>
      <c r="E366" s="268"/>
      <c r="F366" s="269" t="s">
        <v>325</v>
      </c>
      <c r="G366" s="389"/>
      <c r="H366" s="402"/>
      <c r="I366" s="421"/>
      <c r="L366" s="64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</row>
    <row r="367" spans="2:29" s="7" customFormat="1" ht="18" customHeight="1" x14ac:dyDescent="0.25">
      <c r="B367" s="274"/>
      <c r="C367" s="6" t="s">
        <v>1279</v>
      </c>
      <c r="D367" s="267" t="s">
        <v>246</v>
      </c>
      <c r="E367" s="268"/>
      <c r="F367" s="269" t="s">
        <v>325</v>
      </c>
      <c r="G367" s="389"/>
      <c r="H367" s="402"/>
      <c r="I367" s="421"/>
      <c r="L367" s="64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</row>
    <row r="368" spans="2:29" s="7" customFormat="1" ht="18" customHeight="1" x14ac:dyDescent="0.25">
      <c r="B368" s="274"/>
      <c r="C368" s="6" t="s">
        <v>1280</v>
      </c>
      <c r="D368" s="267" t="s">
        <v>999</v>
      </c>
      <c r="E368" s="268"/>
      <c r="F368" s="269" t="s">
        <v>325</v>
      </c>
      <c r="G368" s="389"/>
      <c r="H368" s="402"/>
      <c r="I368" s="421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</row>
    <row r="369" spans="1:29" s="7" customFormat="1" ht="18" customHeight="1" x14ac:dyDescent="0.25">
      <c r="A369" s="11"/>
      <c r="B369" s="257"/>
      <c r="C369" s="270" t="s">
        <v>1281</v>
      </c>
      <c r="D369" s="265" t="s">
        <v>430</v>
      </c>
      <c r="E369" s="266">
        <f>SUM(E370:E372)</f>
        <v>0</v>
      </c>
      <c r="F369" s="259" t="s">
        <v>324</v>
      </c>
      <c r="G369" s="389"/>
      <c r="H369" s="402"/>
      <c r="I369" s="421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</row>
    <row r="370" spans="1:29" s="7" customFormat="1" ht="18" customHeight="1" x14ac:dyDescent="0.25">
      <c r="A370" s="11"/>
      <c r="B370" s="257"/>
      <c r="C370" s="6" t="s">
        <v>1282</v>
      </c>
      <c r="D370" s="267" t="s">
        <v>253</v>
      </c>
      <c r="E370" s="268"/>
      <c r="F370" s="269" t="s">
        <v>325</v>
      </c>
      <c r="G370" s="389"/>
      <c r="H370" s="402"/>
      <c r="I370" s="421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</row>
    <row r="371" spans="1:29" s="7" customFormat="1" ht="18" customHeight="1" x14ac:dyDescent="0.25">
      <c r="A371" s="40" t="s">
        <v>648</v>
      </c>
      <c r="B371" s="257"/>
      <c r="C371" s="6" t="s">
        <v>1283</v>
      </c>
      <c r="D371" s="267" t="s">
        <v>970</v>
      </c>
      <c r="E371" s="268"/>
      <c r="F371" s="269" t="s">
        <v>325</v>
      </c>
      <c r="G371" s="389"/>
      <c r="H371" s="402"/>
      <c r="I371" s="421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</row>
    <row r="372" spans="1:29" s="7" customFormat="1" ht="15" x14ac:dyDescent="0.25">
      <c r="B372" s="257"/>
      <c r="C372" s="6" t="s">
        <v>1284</v>
      </c>
      <c r="D372" s="267" t="s">
        <v>255</v>
      </c>
      <c r="E372" s="268"/>
      <c r="F372" s="269" t="s">
        <v>325</v>
      </c>
      <c r="G372" s="389"/>
      <c r="H372" s="402"/>
      <c r="I372" s="421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</row>
    <row r="373" spans="1:29" s="7" customFormat="1" ht="15" x14ac:dyDescent="0.25">
      <c r="B373" s="257"/>
      <c r="C373" s="270" t="s">
        <v>1285</v>
      </c>
      <c r="D373" s="265" t="s">
        <v>1085</v>
      </c>
      <c r="E373" s="266">
        <f>SUM(E374+E379+E383+E385)</f>
        <v>135000</v>
      </c>
      <c r="F373" s="259" t="s">
        <v>324</v>
      </c>
      <c r="G373" s="389"/>
      <c r="H373" s="402"/>
      <c r="I373" s="421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</row>
    <row r="374" spans="1:29" s="7" customFormat="1" ht="15" x14ac:dyDescent="0.25">
      <c r="B374" s="257"/>
      <c r="C374" s="341" t="s">
        <v>1286</v>
      </c>
      <c r="D374" s="276" t="s">
        <v>508</v>
      </c>
      <c r="E374" s="357">
        <f>SUM(E375:E378)</f>
        <v>45000</v>
      </c>
      <c r="F374" s="269"/>
      <c r="G374" s="389"/>
      <c r="H374" s="402"/>
      <c r="I374" s="421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</row>
    <row r="375" spans="1:29" s="7" customFormat="1" ht="15" x14ac:dyDescent="0.25">
      <c r="B375" s="257"/>
      <c r="C375" s="342" t="s">
        <v>1287</v>
      </c>
      <c r="D375" s="267" t="s">
        <v>434</v>
      </c>
      <c r="E375" s="443">
        <v>25000</v>
      </c>
      <c r="F375" s="269" t="s">
        <v>325</v>
      </c>
      <c r="G375" s="389"/>
      <c r="H375" s="402"/>
      <c r="I375" s="421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</row>
    <row r="376" spans="1:29" s="7" customFormat="1" ht="15" x14ac:dyDescent="0.25">
      <c r="B376" s="257"/>
      <c r="C376" s="342" t="s">
        <v>1288</v>
      </c>
      <c r="D376" s="267" t="s">
        <v>435</v>
      </c>
      <c r="E376" s="443">
        <v>10000</v>
      </c>
      <c r="F376" s="269" t="s">
        <v>325</v>
      </c>
      <c r="G376" s="389"/>
      <c r="H376" s="402"/>
      <c r="I376" s="421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</row>
    <row r="377" spans="1:29" s="7" customFormat="1" ht="15" x14ac:dyDescent="0.25">
      <c r="B377" s="257"/>
      <c r="C377" s="342" t="s">
        <v>1289</v>
      </c>
      <c r="D377" s="267" t="s">
        <v>436</v>
      </c>
      <c r="E377" s="443">
        <v>10000</v>
      </c>
      <c r="F377" s="269" t="s">
        <v>325</v>
      </c>
      <c r="G377" s="389"/>
      <c r="H377" s="402"/>
      <c r="I377" s="421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</row>
    <row r="378" spans="1:29" s="7" customFormat="1" ht="15" x14ac:dyDescent="0.25">
      <c r="B378" s="257"/>
      <c r="C378" s="342" t="s">
        <v>1251</v>
      </c>
      <c r="D378" s="267" t="s">
        <v>1252</v>
      </c>
      <c r="E378" s="268"/>
      <c r="F378" s="269" t="s">
        <v>325</v>
      </c>
      <c r="G378" s="389"/>
      <c r="H378" s="402"/>
      <c r="I378" s="421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</row>
    <row r="379" spans="1:29" s="7" customFormat="1" ht="15" x14ac:dyDescent="0.25">
      <c r="B379" s="257"/>
      <c r="C379" s="341" t="s">
        <v>1290</v>
      </c>
      <c r="D379" s="276" t="s">
        <v>509</v>
      </c>
      <c r="E379" s="357">
        <f>SUM(E380:E382)</f>
        <v>0</v>
      </c>
      <c r="F379" s="259" t="s">
        <v>324</v>
      </c>
      <c r="G379" s="389"/>
      <c r="H379" s="402"/>
      <c r="I379" s="421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</row>
    <row r="380" spans="1:29" s="7" customFormat="1" ht="15" x14ac:dyDescent="0.25">
      <c r="B380" s="257"/>
      <c r="C380" s="342" t="s">
        <v>1291</v>
      </c>
      <c r="D380" s="267" t="s">
        <v>434</v>
      </c>
      <c r="E380" s="268"/>
      <c r="F380" s="269" t="s">
        <v>325</v>
      </c>
      <c r="G380" s="389"/>
      <c r="H380" s="402"/>
      <c r="I380" s="421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</row>
    <row r="381" spans="1:29" s="7" customFormat="1" ht="15" x14ac:dyDescent="0.25">
      <c r="B381" s="257"/>
      <c r="C381" s="342" t="s">
        <v>1292</v>
      </c>
      <c r="D381" s="267" t="s">
        <v>435</v>
      </c>
      <c r="E381" s="268"/>
      <c r="F381" s="269" t="s">
        <v>325</v>
      </c>
      <c r="G381" s="389"/>
      <c r="H381" s="402"/>
      <c r="I381" s="421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</row>
    <row r="382" spans="1:29" s="7" customFormat="1" ht="15" x14ac:dyDescent="0.25">
      <c r="B382" s="257"/>
      <c r="C382" s="342" t="s">
        <v>1293</v>
      </c>
      <c r="D382" s="267" t="s">
        <v>436</v>
      </c>
      <c r="E382" s="268"/>
      <c r="F382" s="269" t="s">
        <v>325</v>
      </c>
      <c r="G382" s="389"/>
      <c r="H382" s="402"/>
      <c r="I382" s="421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</row>
    <row r="383" spans="1:29" s="7" customFormat="1" ht="15" x14ac:dyDescent="0.25">
      <c r="B383" s="257"/>
      <c r="C383" s="341" t="s">
        <v>1294</v>
      </c>
      <c r="D383" s="276" t="s">
        <v>600</v>
      </c>
      <c r="E383" s="357">
        <f>SUM(E384)</f>
        <v>15000</v>
      </c>
      <c r="F383" s="259" t="s">
        <v>324</v>
      </c>
      <c r="G383" s="389"/>
      <c r="H383" s="402"/>
      <c r="I383" s="421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</row>
    <row r="384" spans="1:29" s="7" customFormat="1" ht="15" x14ac:dyDescent="0.25">
      <c r="B384" s="257"/>
      <c r="C384" s="342" t="s">
        <v>1295</v>
      </c>
      <c r="D384" s="267" t="s">
        <v>601</v>
      </c>
      <c r="E384" s="268">
        <v>15000</v>
      </c>
      <c r="F384" s="269" t="s">
        <v>325</v>
      </c>
      <c r="G384" s="389"/>
      <c r="H384" s="402"/>
      <c r="I384" s="421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</row>
    <row r="385" spans="2:29" s="7" customFormat="1" ht="15" x14ac:dyDescent="0.25">
      <c r="B385" s="257"/>
      <c r="C385" s="341" t="s">
        <v>1296</v>
      </c>
      <c r="D385" s="276" t="s">
        <v>432</v>
      </c>
      <c r="E385" s="357">
        <f>SUM(E386:E391)</f>
        <v>75000</v>
      </c>
      <c r="F385" s="259" t="s">
        <v>324</v>
      </c>
      <c r="G385" s="389"/>
      <c r="H385" s="402"/>
      <c r="I385" s="421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</row>
    <row r="386" spans="2:29" s="7" customFormat="1" ht="15" x14ac:dyDescent="0.25">
      <c r="B386" s="257"/>
      <c r="C386" s="342" t="s">
        <v>1297</v>
      </c>
      <c r="D386" s="267" t="s">
        <v>971</v>
      </c>
      <c r="E386" s="268"/>
      <c r="F386" s="269" t="s">
        <v>325</v>
      </c>
      <c r="G386" s="389"/>
      <c r="H386" s="402"/>
      <c r="I386" s="421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</row>
    <row r="387" spans="2:29" s="7" customFormat="1" ht="15" x14ac:dyDescent="0.25">
      <c r="B387" s="257"/>
      <c r="C387" s="342" t="s">
        <v>1298</v>
      </c>
      <c r="D387" s="267" t="s">
        <v>433</v>
      </c>
      <c r="E387" s="268"/>
      <c r="F387" s="269" t="s">
        <v>325</v>
      </c>
      <c r="G387" s="389"/>
      <c r="H387" s="402"/>
      <c r="I387" s="421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</row>
    <row r="388" spans="2:29" s="7" customFormat="1" ht="15" x14ac:dyDescent="0.25">
      <c r="B388" s="257"/>
      <c r="C388" s="342" t="s">
        <v>1299</v>
      </c>
      <c r="D388" s="267" t="s">
        <v>506</v>
      </c>
      <c r="E388" s="268">
        <v>75000</v>
      </c>
      <c r="F388" s="269" t="s">
        <v>325</v>
      </c>
      <c r="G388" s="389"/>
      <c r="H388" s="402"/>
      <c r="I388" s="421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</row>
    <row r="389" spans="2:29" s="7" customFormat="1" ht="15" x14ac:dyDescent="0.25">
      <c r="B389" s="257"/>
      <c r="C389" s="342" t="s">
        <v>1300</v>
      </c>
      <c r="D389" s="267" t="s">
        <v>485</v>
      </c>
      <c r="E389" s="268"/>
      <c r="F389" s="269" t="s">
        <v>325</v>
      </c>
      <c r="G389" s="389"/>
      <c r="H389" s="402"/>
      <c r="I389" s="421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</row>
    <row r="390" spans="2:29" s="7" customFormat="1" ht="15" x14ac:dyDescent="0.25">
      <c r="B390" s="257"/>
      <c r="C390" s="342" t="s">
        <v>1301</v>
      </c>
      <c r="D390" s="267" t="s">
        <v>597</v>
      </c>
      <c r="E390" s="268"/>
      <c r="F390" s="269" t="s">
        <v>325</v>
      </c>
      <c r="G390" s="389"/>
      <c r="H390" s="402"/>
      <c r="I390" s="421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</row>
    <row r="391" spans="2:29" s="7" customFormat="1" ht="15" x14ac:dyDescent="0.25">
      <c r="B391" s="257"/>
      <c r="C391" s="342" t="s">
        <v>1302</v>
      </c>
      <c r="D391" s="267" t="s">
        <v>1163</v>
      </c>
      <c r="E391" s="268"/>
      <c r="F391" s="269" t="s">
        <v>325</v>
      </c>
      <c r="G391" s="389"/>
      <c r="H391" s="402"/>
      <c r="I391" s="421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</row>
    <row r="392" spans="2:29" s="7" customFormat="1" ht="15" x14ac:dyDescent="0.25">
      <c r="B392" s="257"/>
      <c r="C392" s="270" t="s">
        <v>1303</v>
      </c>
      <c r="D392" s="265" t="s">
        <v>604</v>
      </c>
      <c r="E392" s="266">
        <f>SUM(E393:E398)</f>
        <v>0</v>
      </c>
      <c r="F392" s="259" t="s">
        <v>324</v>
      </c>
      <c r="G392" s="389"/>
      <c r="H392" s="402"/>
      <c r="I392" s="421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</row>
    <row r="393" spans="2:29" s="7" customFormat="1" ht="15" x14ac:dyDescent="0.25">
      <c r="B393" s="257"/>
      <c r="C393" s="343" t="s">
        <v>1304</v>
      </c>
      <c r="D393" s="267" t="s">
        <v>971</v>
      </c>
      <c r="E393" s="268"/>
      <c r="F393" s="269" t="s">
        <v>325</v>
      </c>
      <c r="G393" s="389"/>
      <c r="H393" s="402"/>
      <c r="I393" s="421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</row>
    <row r="394" spans="2:29" s="7" customFormat="1" ht="15" x14ac:dyDescent="0.25">
      <c r="B394" s="257"/>
      <c r="C394" s="343" t="s">
        <v>1305</v>
      </c>
      <c r="D394" s="267" t="s">
        <v>433</v>
      </c>
      <c r="E394" s="268"/>
      <c r="F394" s="269" t="s">
        <v>325</v>
      </c>
      <c r="G394" s="389"/>
      <c r="H394" s="402"/>
      <c r="I394" s="421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</row>
    <row r="395" spans="2:29" s="7" customFormat="1" ht="15" x14ac:dyDescent="0.25">
      <c r="B395" s="257"/>
      <c r="C395" s="343" t="s">
        <v>1306</v>
      </c>
      <c r="D395" s="267" t="s">
        <v>1230</v>
      </c>
      <c r="E395" s="268"/>
      <c r="F395" s="269" t="s">
        <v>325</v>
      </c>
      <c r="G395" s="389"/>
      <c r="H395" s="402"/>
      <c r="I395" s="421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</row>
    <row r="396" spans="2:29" s="7" customFormat="1" ht="15" x14ac:dyDescent="0.25">
      <c r="B396" s="257"/>
      <c r="C396" s="343" t="s">
        <v>1307</v>
      </c>
      <c r="D396" s="267" t="s">
        <v>1231</v>
      </c>
      <c r="E396" s="268"/>
      <c r="F396" s="269" t="s">
        <v>325</v>
      </c>
      <c r="G396" s="389"/>
      <c r="H396" s="402"/>
      <c r="I396" s="421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</row>
    <row r="397" spans="2:29" s="7" customFormat="1" ht="15" x14ac:dyDescent="0.25">
      <c r="B397" s="257"/>
      <c r="C397" s="343" t="s">
        <v>1308</v>
      </c>
      <c r="D397" s="267" t="s">
        <v>1246</v>
      </c>
      <c r="E397" s="268"/>
      <c r="F397" s="269" t="s">
        <v>325</v>
      </c>
      <c r="G397" s="389"/>
      <c r="H397" s="402"/>
      <c r="I397" s="421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</row>
    <row r="398" spans="2:29" s="7" customFormat="1" ht="15" x14ac:dyDescent="0.25">
      <c r="B398" s="257"/>
      <c r="C398" s="343" t="s">
        <v>1309</v>
      </c>
      <c r="D398" s="267" t="s">
        <v>1310</v>
      </c>
      <c r="E398" s="268"/>
      <c r="F398" s="269" t="s">
        <v>325</v>
      </c>
      <c r="G398" s="389"/>
      <c r="H398" s="402"/>
      <c r="I398" s="421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</row>
    <row r="399" spans="2:29" s="7" customFormat="1" ht="15" x14ac:dyDescent="0.25">
      <c r="B399" s="257"/>
      <c r="C399" s="270" t="s">
        <v>1311</v>
      </c>
      <c r="D399" s="265" t="s">
        <v>1086</v>
      </c>
      <c r="E399" s="266">
        <f>SUM(E400:E407)</f>
        <v>150000</v>
      </c>
      <c r="F399" s="259" t="s">
        <v>324</v>
      </c>
      <c r="G399" s="389"/>
      <c r="H399" s="402"/>
      <c r="I399" s="421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</row>
    <row r="400" spans="2:29" s="7" customFormat="1" ht="15" x14ac:dyDescent="0.25">
      <c r="B400" s="257"/>
      <c r="C400" s="6" t="s">
        <v>1312</v>
      </c>
      <c r="D400" s="267" t="s">
        <v>1087</v>
      </c>
      <c r="E400" s="443">
        <v>50000</v>
      </c>
      <c r="F400" s="269" t="s">
        <v>325</v>
      </c>
      <c r="G400" s="389"/>
      <c r="H400" s="402"/>
      <c r="I400" s="421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</row>
    <row r="401" spans="2:29" s="7" customFormat="1" ht="15" x14ac:dyDescent="0.25">
      <c r="B401" s="257"/>
      <c r="C401" s="6" t="s">
        <v>1313</v>
      </c>
      <c r="D401" s="267" t="s">
        <v>1088</v>
      </c>
      <c r="E401" s="443">
        <v>50000</v>
      </c>
      <c r="F401" s="269" t="s">
        <v>325</v>
      </c>
      <c r="G401" s="389"/>
      <c r="H401" s="402"/>
      <c r="I401" s="421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</row>
    <row r="402" spans="2:29" s="7" customFormat="1" ht="15" x14ac:dyDescent="0.25">
      <c r="B402" s="257"/>
      <c r="C402" s="6" t="s">
        <v>1314</v>
      </c>
      <c r="D402" s="267" t="s">
        <v>1164</v>
      </c>
      <c r="E402" s="443"/>
      <c r="F402" s="269" t="s">
        <v>325</v>
      </c>
      <c r="G402" s="389"/>
      <c r="H402" s="402"/>
      <c r="I402" s="421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</row>
    <row r="403" spans="2:29" s="7" customFormat="1" ht="15" x14ac:dyDescent="0.25">
      <c r="B403" s="257"/>
      <c r="C403" s="6" t="s">
        <v>1315</v>
      </c>
      <c r="D403" s="267" t="s">
        <v>1165</v>
      </c>
      <c r="E403" s="443"/>
      <c r="F403" s="269" t="s">
        <v>325</v>
      </c>
      <c r="G403" s="389"/>
      <c r="H403" s="402"/>
      <c r="I403" s="421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</row>
    <row r="404" spans="2:29" s="7" customFormat="1" ht="15" x14ac:dyDescent="0.25">
      <c r="B404" s="257"/>
      <c r="C404" s="6" t="s">
        <v>1316</v>
      </c>
      <c r="D404" s="267" t="s">
        <v>1232</v>
      </c>
      <c r="E404" s="443">
        <v>25000</v>
      </c>
      <c r="F404" s="269" t="s">
        <v>325</v>
      </c>
      <c r="G404" s="389"/>
      <c r="H404" s="402"/>
      <c r="I404" s="421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</row>
    <row r="405" spans="2:29" s="7" customFormat="1" ht="15" x14ac:dyDescent="0.25">
      <c r="B405" s="257"/>
      <c r="C405" s="6" t="s">
        <v>1317</v>
      </c>
      <c r="D405" s="267" t="s">
        <v>1233</v>
      </c>
      <c r="E405" s="443">
        <v>25000</v>
      </c>
      <c r="F405" s="269"/>
      <c r="G405" s="389"/>
      <c r="H405" s="402"/>
      <c r="I405" s="421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</row>
    <row r="406" spans="2:29" s="7" customFormat="1" ht="15" x14ac:dyDescent="0.25">
      <c r="B406" s="257"/>
      <c r="C406" s="6" t="s">
        <v>1318</v>
      </c>
      <c r="D406" s="267" t="s">
        <v>1319</v>
      </c>
      <c r="E406" s="443"/>
      <c r="F406" s="269" t="s">
        <v>325</v>
      </c>
      <c r="G406" s="389"/>
      <c r="H406" s="402"/>
      <c r="I406" s="421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</row>
    <row r="407" spans="2:29" s="7" customFormat="1" ht="15" x14ac:dyDescent="0.25">
      <c r="B407" s="257"/>
      <c r="C407" s="6" t="s">
        <v>1320</v>
      </c>
      <c r="D407" s="267" t="s">
        <v>1321</v>
      </c>
      <c r="E407" s="443"/>
      <c r="F407" s="269" t="s">
        <v>325</v>
      </c>
      <c r="G407" s="389"/>
      <c r="H407" s="402"/>
      <c r="I407" s="421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</row>
    <row r="408" spans="2:29" s="7" customFormat="1" ht="19.899999999999999" customHeight="1" x14ac:dyDescent="0.25">
      <c r="B408" s="303">
        <v>7</v>
      </c>
      <c r="C408" s="334" t="s">
        <v>287</v>
      </c>
      <c r="D408" s="335" t="s">
        <v>866</v>
      </c>
      <c r="E408" s="260">
        <f>SUM(E411)</f>
        <v>0</v>
      </c>
      <c r="F408" s="259" t="s">
        <v>324</v>
      </c>
      <c r="G408" s="449" t="s">
        <v>1152</v>
      </c>
      <c r="H408" s="449"/>
      <c r="I408" s="421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</row>
    <row r="409" spans="2:29" s="7" customFormat="1" ht="30" x14ac:dyDescent="0.25">
      <c r="B409" s="257"/>
      <c r="C409" s="271" t="s">
        <v>431</v>
      </c>
      <c r="D409" s="262" t="s">
        <v>867</v>
      </c>
      <c r="E409" s="273" t="s">
        <v>333</v>
      </c>
      <c r="F409" s="259" t="s">
        <v>324</v>
      </c>
      <c r="G409" s="449"/>
      <c r="H409" s="449"/>
      <c r="I409" s="421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</row>
    <row r="410" spans="2:29" s="7" customFormat="1" ht="30" x14ac:dyDescent="0.25">
      <c r="B410" s="257"/>
      <c r="C410" s="271">
        <v>4172</v>
      </c>
      <c r="D410" s="262" t="s">
        <v>868</v>
      </c>
      <c r="E410" s="273" t="s">
        <v>333</v>
      </c>
      <c r="F410" s="259" t="s">
        <v>324</v>
      </c>
      <c r="G410" s="389"/>
      <c r="H410" s="402"/>
      <c r="I410" s="421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</row>
    <row r="411" spans="2:29" s="7" customFormat="1" ht="30" x14ac:dyDescent="0.25">
      <c r="B411" s="303">
        <v>73</v>
      </c>
      <c r="C411" s="261" t="s">
        <v>288</v>
      </c>
      <c r="D411" s="262" t="s">
        <v>992</v>
      </c>
      <c r="E411" s="278">
        <f>SUM(E412+E423+E454)</f>
        <v>0</v>
      </c>
      <c r="F411" s="259" t="s">
        <v>324</v>
      </c>
      <c r="G411" s="389"/>
      <c r="H411" s="402"/>
      <c r="I411" s="421"/>
      <c r="K411" s="12" t="s">
        <v>467</v>
      </c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</row>
    <row r="412" spans="2:29" s="7" customFormat="1" ht="18" customHeight="1" x14ac:dyDescent="0.25">
      <c r="B412" s="304" t="s">
        <v>599</v>
      </c>
      <c r="C412" s="365" t="s">
        <v>1170</v>
      </c>
      <c r="D412" s="366" t="s">
        <v>606</v>
      </c>
      <c r="E412" s="368">
        <f>SUM(E413+E417+E419)</f>
        <v>0</v>
      </c>
      <c r="F412" s="259" t="s">
        <v>324</v>
      </c>
      <c r="G412" s="390">
        <v>421</v>
      </c>
      <c r="H412" s="430" t="s">
        <v>471</v>
      </c>
      <c r="I412" s="422">
        <f>SUM(E412)</f>
        <v>0</v>
      </c>
      <c r="J412" t="s">
        <v>669</v>
      </c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</row>
    <row r="413" spans="2:29" s="7" customFormat="1" ht="18" customHeight="1" x14ac:dyDescent="0.25">
      <c r="B413" s="304" t="s">
        <v>599</v>
      </c>
      <c r="C413" s="279" t="s">
        <v>605</v>
      </c>
      <c r="D413" s="276" t="s">
        <v>606</v>
      </c>
      <c r="E413" s="280">
        <f>SUM(E414:E416)</f>
        <v>0</v>
      </c>
      <c r="F413" s="259" t="s">
        <v>324</v>
      </c>
      <c r="G413" s="389"/>
      <c r="H413" s="404"/>
      <c r="I413" s="421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</row>
    <row r="414" spans="2:29" s="7" customFormat="1" ht="18" customHeight="1" x14ac:dyDescent="0.25">
      <c r="B414" s="281"/>
      <c r="C414" s="282" t="s">
        <v>607</v>
      </c>
      <c r="D414" s="267" t="s">
        <v>522</v>
      </c>
      <c r="E414" s="268"/>
      <c r="F414" s="269" t="s">
        <v>325</v>
      </c>
      <c r="G414" s="389"/>
      <c r="H414" s="404"/>
      <c r="I414" s="421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</row>
    <row r="415" spans="2:29" s="7" customFormat="1" ht="18" customHeight="1" x14ac:dyDescent="0.25">
      <c r="B415" s="281"/>
      <c r="C415" s="282" t="s">
        <v>608</v>
      </c>
      <c r="D415" s="267" t="s">
        <v>523</v>
      </c>
      <c r="E415" s="268"/>
      <c r="F415" s="269" t="s">
        <v>325</v>
      </c>
      <c r="G415" s="389"/>
      <c r="H415" s="404"/>
      <c r="I415" s="421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</row>
    <row r="416" spans="2:29" s="7" customFormat="1" ht="18" customHeight="1" x14ac:dyDescent="0.25">
      <c r="B416" s="281"/>
      <c r="C416" s="282" t="s">
        <v>609</v>
      </c>
      <c r="D416" s="267" t="s">
        <v>524</v>
      </c>
      <c r="E416" s="268"/>
      <c r="F416" s="269" t="s">
        <v>325</v>
      </c>
      <c r="G416" s="389"/>
      <c r="H416" s="402"/>
      <c r="I416" s="421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</row>
    <row r="417" spans="1:29" s="7" customFormat="1" ht="18" customHeight="1" x14ac:dyDescent="0.25">
      <c r="B417" s="304" t="s">
        <v>599</v>
      </c>
      <c r="C417" s="279" t="s">
        <v>610</v>
      </c>
      <c r="D417" s="276" t="s">
        <v>611</v>
      </c>
      <c r="E417" s="280">
        <f>SUM(E418)</f>
        <v>0</v>
      </c>
      <c r="F417" s="259" t="s">
        <v>324</v>
      </c>
      <c r="G417" s="389"/>
      <c r="H417" s="402"/>
      <c r="I417" s="421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</row>
    <row r="418" spans="1:29" s="7" customFormat="1" ht="18" customHeight="1" x14ac:dyDescent="0.25">
      <c r="B418" s="281"/>
      <c r="C418" s="282" t="s">
        <v>612</v>
      </c>
      <c r="D418" s="267" t="s">
        <v>524</v>
      </c>
      <c r="E418" s="268"/>
      <c r="F418" s="269" t="s">
        <v>325</v>
      </c>
      <c r="G418" s="389"/>
      <c r="H418" s="402"/>
      <c r="I418" s="421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</row>
    <row r="419" spans="1:29" s="7" customFormat="1" ht="18" customHeight="1" x14ac:dyDescent="0.25">
      <c r="B419" s="304" t="s">
        <v>599</v>
      </c>
      <c r="C419" s="279" t="s">
        <v>613</v>
      </c>
      <c r="D419" s="276" t="s">
        <v>614</v>
      </c>
      <c r="E419" s="280">
        <f>SUM(E420:E422)</f>
        <v>0</v>
      </c>
      <c r="F419" s="259" t="s">
        <v>324</v>
      </c>
      <c r="G419" s="389"/>
      <c r="H419" s="402"/>
      <c r="I419" s="421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</row>
    <row r="420" spans="1:29" s="7" customFormat="1" ht="18" customHeight="1" x14ac:dyDescent="0.25">
      <c r="B420" s="281"/>
      <c r="C420" s="282" t="s">
        <v>615</v>
      </c>
      <c r="D420" s="267" t="s">
        <v>543</v>
      </c>
      <c r="E420" s="268"/>
      <c r="F420" s="269" t="s">
        <v>325</v>
      </c>
      <c r="G420" s="389"/>
      <c r="H420" s="402"/>
      <c r="I420" s="421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</row>
    <row r="421" spans="1:29" s="7" customFormat="1" ht="18" customHeight="1" x14ac:dyDescent="0.25">
      <c r="B421" s="281"/>
      <c r="C421" s="282" t="s">
        <v>616</v>
      </c>
      <c r="D421" s="7" t="s">
        <v>544</v>
      </c>
      <c r="E421" s="268"/>
      <c r="F421" s="269" t="s">
        <v>325</v>
      </c>
      <c r="G421" s="389"/>
      <c r="H421" s="402"/>
      <c r="I421" s="421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</row>
    <row r="422" spans="1:29" s="11" customFormat="1" ht="18" customHeight="1" x14ac:dyDescent="0.25">
      <c r="A422" s="7"/>
      <c r="B422" s="281"/>
      <c r="C422" s="282" t="s">
        <v>671</v>
      </c>
      <c r="D422" s="7" t="s">
        <v>672</v>
      </c>
      <c r="E422" s="268"/>
      <c r="F422" s="269" t="s">
        <v>325</v>
      </c>
      <c r="G422" s="391"/>
      <c r="H422" s="410"/>
      <c r="I422" s="425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</row>
    <row r="423" spans="1:29" s="7" customFormat="1" ht="18" customHeight="1" x14ac:dyDescent="0.25">
      <c r="B423" s="304" t="s">
        <v>603</v>
      </c>
      <c r="C423" s="365" t="s">
        <v>1169</v>
      </c>
      <c r="D423" s="366" t="s">
        <v>618</v>
      </c>
      <c r="E423" s="368">
        <f>SUM(E424+E446+E450+E452)</f>
        <v>0</v>
      </c>
      <c r="F423" s="259" t="s">
        <v>324</v>
      </c>
      <c r="G423" s="390">
        <v>421</v>
      </c>
      <c r="H423" s="430" t="s">
        <v>471</v>
      </c>
      <c r="I423" s="422">
        <f>SUM(E423)</f>
        <v>0</v>
      </c>
      <c r="J423" t="s">
        <v>669</v>
      </c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</row>
    <row r="424" spans="1:29" s="7" customFormat="1" ht="18" customHeight="1" x14ac:dyDescent="0.25">
      <c r="B424" s="304" t="s">
        <v>603</v>
      </c>
      <c r="C424" s="279" t="s">
        <v>617</v>
      </c>
      <c r="D424" s="276" t="s">
        <v>618</v>
      </c>
      <c r="E424" s="280">
        <f>SUM(E425:E445)</f>
        <v>0</v>
      </c>
      <c r="F424" s="259" t="s">
        <v>324</v>
      </c>
      <c r="G424" s="389"/>
      <c r="H424" s="404"/>
      <c r="I424" s="421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</row>
    <row r="425" spans="1:29" s="7" customFormat="1" ht="18" customHeight="1" x14ac:dyDescent="0.25">
      <c r="B425" s="281"/>
      <c r="C425" s="282" t="s">
        <v>619</v>
      </c>
      <c r="D425" s="267" t="s">
        <v>289</v>
      </c>
      <c r="E425" s="268"/>
      <c r="F425" s="269" t="s">
        <v>325</v>
      </c>
      <c r="G425" s="389"/>
      <c r="H425" s="402"/>
      <c r="I425" s="421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</row>
    <row r="426" spans="1:29" s="7" customFormat="1" ht="15" x14ac:dyDescent="0.25">
      <c r="A426" s="40" t="s">
        <v>648</v>
      </c>
      <c r="B426" s="281"/>
      <c r="C426" s="282" t="s">
        <v>620</v>
      </c>
      <c r="D426" s="267" t="s">
        <v>290</v>
      </c>
      <c r="E426" s="268"/>
      <c r="F426" s="269" t="s">
        <v>325</v>
      </c>
      <c r="G426" s="389"/>
      <c r="H426" s="404"/>
      <c r="I426" s="421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</row>
    <row r="427" spans="1:29" s="7" customFormat="1" ht="18" customHeight="1" x14ac:dyDescent="0.25">
      <c r="A427" s="40" t="s">
        <v>648</v>
      </c>
      <c r="B427" s="281"/>
      <c r="C427" s="282" t="s">
        <v>621</v>
      </c>
      <c r="D427" s="267" t="s">
        <v>521</v>
      </c>
      <c r="E427" s="268"/>
      <c r="F427" s="269" t="s">
        <v>325</v>
      </c>
      <c r="G427" s="389"/>
      <c r="H427" s="402"/>
      <c r="I427" s="421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</row>
    <row r="428" spans="1:29" s="7" customFormat="1" ht="18" customHeight="1" x14ac:dyDescent="0.25">
      <c r="A428" s="40" t="s">
        <v>648</v>
      </c>
      <c r="B428" s="281"/>
      <c r="C428" s="282" t="s">
        <v>622</v>
      </c>
      <c r="D428" s="267" t="s">
        <v>525</v>
      </c>
      <c r="E428" s="268"/>
      <c r="F428" s="269" t="s">
        <v>325</v>
      </c>
      <c r="G428" s="389"/>
      <c r="H428" s="402"/>
      <c r="I428" s="421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</row>
    <row r="429" spans="1:29" s="7" customFormat="1" ht="18" customHeight="1" x14ac:dyDescent="0.25">
      <c r="A429" s="40" t="s">
        <v>648</v>
      </c>
      <c r="B429" s="281"/>
      <c r="C429" s="282" t="s">
        <v>623</v>
      </c>
      <c r="D429" s="267" t="s">
        <v>526</v>
      </c>
      <c r="E429" s="268"/>
      <c r="F429" s="269" t="s">
        <v>325</v>
      </c>
      <c r="G429" s="389"/>
      <c r="H429" s="402"/>
      <c r="I429" s="421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</row>
    <row r="430" spans="1:29" s="7" customFormat="1" ht="18" customHeight="1" x14ac:dyDescent="0.25">
      <c r="A430" s="40" t="s">
        <v>648</v>
      </c>
      <c r="B430" s="281"/>
      <c r="C430" s="282" t="s">
        <v>624</v>
      </c>
      <c r="D430" s="267" t="s">
        <v>582</v>
      </c>
      <c r="E430" s="268"/>
      <c r="F430" s="269" t="s">
        <v>325</v>
      </c>
      <c r="G430" s="389"/>
      <c r="H430" s="402"/>
      <c r="I430" s="421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</row>
    <row r="431" spans="1:29" s="7" customFormat="1" ht="18" customHeight="1" x14ac:dyDescent="0.25">
      <c r="A431" s="40" t="s">
        <v>648</v>
      </c>
      <c r="B431" s="281"/>
      <c r="C431" s="282" t="s">
        <v>625</v>
      </c>
      <c r="D431" s="267" t="s">
        <v>52</v>
      </c>
      <c r="E431" s="268"/>
      <c r="F431" s="269" t="s">
        <v>325</v>
      </c>
      <c r="G431" s="389"/>
      <c r="H431" s="402"/>
      <c r="I431" s="421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</row>
    <row r="432" spans="1:29" s="7" customFormat="1" ht="18" customHeight="1" x14ac:dyDescent="0.25">
      <c r="A432" s="40" t="s">
        <v>648</v>
      </c>
      <c r="B432" s="281"/>
      <c r="C432" s="282" t="s">
        <v>626</v>
      </c>
      <c r="D432" s="267" t="s">
        <v>527</v>
      </c>
      <c r="E432" s="268"/>
      <c r="F432" s="269" t="s">
        <v>325</v>
      </c>
      <c r="G432" s="389"/>
      <c r="H432" s="402"/>
      <c r="I432" s="421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</row>
    <row r="433" spans="1:29" s="7" customFormat="1" ht="18" customHeight="1" x14ac:dyDescent="0.25">
      <c r="A433" s="40" t="s">
        <v>648</v>
      </c>
      <c r="B433" s="281"/>
      <c r="C433" s="282" t="s">
        <v>627</v>
      </c>
      <c r="D433" s="267" t="s">
        <v>528</v>
      </c>
      <c r="E433" s="268"/>
      <c r="F433" s="269" t="s">
        <v>325</v>
      </c>
      <c r="G433" s="389"/>
      <c r="H433" s="402"/>
      <c r="I433" s="421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</row>
    <row r="434" spans="1:29" s="7" customFormat="1" ht="18" customHeight="1" x14ac:dyDescent="0.25">
      <c r="A434" s="40" t="s">
        <v>648</v>
      </c>
      <c r="B434" s="281"/>
      <c r="C434" s="282" t="s">
        <v>628</v>
      </c>
      <c r="D434" s="267" t="s">
        <v>535</v>
      </c>
      <c r="E434" s="268"/>
      <c r="F434" s="269" t="s">
        <v>325</v>
      </c>
      <c r="G434" s="389"/>
      <c r="H434" s="402"/>
      <c r="I434" s="421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</row>
    <row r="435" spans="1:29" s="7" customFormat="1" ht="18" customHeight="1" x14ac:dyDescent="0.25">
      <c r="A435" s="40" t="s">
        <v>648</v>
      </c>
      <c r="B435" s="281"/>
      <c r="C435" s="282" t="s">
        <v>629</v>
      </c>
      <c r="D435" s="267" t="s">
        <v>536</v>
      </c>
      <c r="E435" s="268"/>
      <c r="F435" s="269" t="s">
        <v>325</v>
      </c>
      <c r="G435" s="389"/>
      <c r="H435" s="402"/>
      <c r="I435" s="421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</row>
    <row r="436" spans="1:29" s="7" customFormat="1" ht="18" customHeight="1" x14ac:dyDescent="0.25">
      <c r="A436" s="40" t="s">
        <v>648</v>
      </c>
      <c r="B436" s="281"/>
      <c r="C436" s="282" t="s">
        <v>630</v>
      </c>
      <c r="D436" s="7" t="s">
        <v>537</v>
      </c>
      <c r="E436" s="268"/>
      <c r="F436" s="269" t="s">
        <v>325</v>
      </c>
      <c r="G436" s="389"/>
      <c r="H436" s="402"/>
      <c r="I436" s="421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</row>
    <row r="437" spans="1:29" s="7" customFormat="1" ht="18" customHeight="1" x14ac:dyDescent="0.25">
      <c r="A437" s="40" t="s">
        <v>648</v>
      </c>
      <c r="B437" s="281"/>
      <c r="C437" s="282" t="s">
        <v>631</v>
      </c>
      <c r="D437" s="7" t="s">
        <v>538</v>
      </c>
      <c r="E437" s="268"/>
      <c r="F437" s="269" t="s">
        <v>325</v>
      </c>
      <c r="G437" s="389"/>
      <c r="H437" s="404"/>
      <c r="I437" s="421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</row>
    <row r="438" spans="1:29" s="7" customFormat="1" ht="18" customHeight="1" x14ac:dyDescent="0.25">
      <c r="A438" s="40" t="s">
        <v>648</v>
      </c>
      <c r="B438" s="281"/>
      <c r="C438" s="282" t="s">
        <v>632</v>
      </c>
      <c r="D438" s="7" t="s">
        <v>539</v>
      </c>
      <c r="E438" s="268"/>
      <c r="F438" s="269" t="s">
        <v>325</v>
      </c>
      <c r="G438" s="389"/>
      <c r="H438" s="402"/>
      <c r="I438" s="421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</row>
    <row r="439" spans="1:29" s="7" customFormat="1" ht="18" customHeight="1" x14ac:dyDescent="0.25">
      <c r="A439" s="40" t="s">
        <v>648</v>
      </c>
      <c r="B439" s="281"/>
      <c r="C439" s="282" t="s">
        <v>633</v>
      </c>
      <c r="D439" s="7" t="s">
        <v>540</v>
      </c>
      <c r="E439" s="268"/>
      <c r="F439" s="269" t="s">
        <v>325</v>
      </c>
      <c r="G439" s="389"/>
      <c r="H439" s="402"/>
      <c r="I439" s="421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</row>
    <row r="440" spans="1:29" s="7" customFormat="1" ht="18" customHeight="1" x14ac:dyDescent="0.25">
      <c r="A440" s="40" t="s">
        <v>648</v>
      </c>
      <c r="B440" s="281"/>
      <c r="C440" s="282" t="s">
        <v>634</v>
      </c>
      <c r="D440" s="7" t="s">
        <v>541</v>
      </c>
      <c r="E440" s="268"/>
      <c r="F440" s="269" t="s">
        <v>325</v>
      </c>
      <c r="G440" s="389"/>
      <c r="H440" s="402"/>
      <c r="I440" s="421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</row>
    <row r="441" spans="1:29" s="7" customFormat="1" ht="18" customHeight="1" x14ac:dyDescent="0.25">
      <c r="A441" s="40" t="s">
        <v>648</v>
      </c>
      <c r="B441" s="281"/>
      <c r="C441" s="282" t="s">
        <v>635</v>
      </c>
      <c r="D441" s="267" t="s">
        <v>438</v>
      </c>
      <c r="E441" s="268"/>
      <c r="F441" s="269" t="s">
        <v>325</v>
      </c>
      <c r="G441" s="389"/>
      <c r="H441" s="402"/>
      <c r="I441" s="421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</row>
    <row r="442" spans="1:29" s="7" customFormat="1" ht="18" customHeight="1" x14ac:dyDescent="0.25">
      <c r="A442" s="40" t="s">
        <v>648</v>
      </c>
      <c r="B442" s="281"/>
      <c r="C442" s="282" t="s">
        <v>636</v>
      </c>
      <c r="D442" s="7" t="s">
        <v>269</v>
      </c>
      <c r="E442" s="268"/>
      <c r="F442" s="269" t="s">
        <v>325</v>
      </c>
      <c r="G442" s="389"/>
      <c r="H442" s="402"/>
      <c r="I442" s="421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</row>
    <row r="443" spans="1:29" s="7" customFormat="1" ht="18" customHeight="1" x14ac:dyDescent="0.25">
      <c r="A443" s="40" t="s">
        <v>648</v>
      </c>
      <c r="B443" s="281"/>
      <c r="C443" s="282" t="s">
        <v>637</v>
      </c>
      <c r="D443" s="7" t="s">
        <v>534</v>
      </c>
      <c r="E443" s="268"/>
      <c r="F443" s="269" t="s">
        <v>325</v>
      </c>
      <c r="G443" s="389"/>
      <c r="H443" s="402"/>
      <c r="I443" s="421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</row>
    <row r="444" spans="1:29" s="7" customFormat="1" ht="18" customHeight="1" x14ac:dyDescent="0.25">
      <c r="A444" s="40" t="s">
        <v>648</v>
      </c>
      <c r="B444" s="281"/>
      <c r="C444" s="282" t="s">
        <v>668</v>
      </c>
      <c r="D444" s="7" t="s">
        <v>250</v>
      </c>
      <c r="E444" s="268"/>
      <c r="F444" s="269" t="s">
        <v>325</v>
      </c>
      <c r="G444" s="389"/>
      <c r="H444" s="402"/>
      <c r="I444" s="421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</row>
    <row r="445" spans="1:29" s="7" customFormat="1" ht="18" customHeight="1" x14ac:dyDescent="0.25">
      <c r="A445" s="40" t="s">
        <v>648</v>
      </c>
      <c r="B445" s="281"/>
      <c r="C445" s="282" t="s">
        <v>720</v>
      </c>
      <c r="D445" s="7" t="s">
        <v>717</v>
      </c>
      <c r="E445" s="268"/>
      <c r="F445" s="269" t="s">
        <v>325</v>
      </c>
      <c r="G445" s="389"/>
      <c r="H445" s="402"/>
      <c r="I445" s="421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</row>
    <row r="446" spans="1:29" s="7" customFormat="1" ht="18" customHeight="1" x14ac:dyDescent="0.25">
      <c r="A446" s="40" t="s">
        <v>648</v>
      </c>
      <c r="B446" s="304" t="s">
        <v>603</v>
      </c>
      <c r="C446" s="279" t="s">
        <v>638</v>
      </c>
      <c r="D446" s="276" t="s">
        <v>639</v>
      </c>
      <c r="E446" s="280">
        <f>SUM(E447:E449)</f>
        <v>0</v>
      </c>
      <c r="F446" s="259" t="s">
        <v>324</v>
      </c>
      <c r="G446" s="389"/>
      <c r="H446" s="402"/>
      <c r="I446" s="421"/>
      <c r="L446" s="64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</row>
    <row r="447" spans="1:29" s="7" customFormat="1" ht="18" customHeight="1" x14ac:dyDescent="0.25">
      <c r="A447" s="40" t="s">
        <v>648</v>
      </c>
      <c r="B447" s="281"/>
      <c r="C447" s="282" t="s">
        <v>640</v>
      </c>
      <c r="D447" s="267" t="s">
        <v>530</v>
      </c>
      <c r="E447" s="268"/>
      <c r="F447" s="269" t="s">
        <v>325</v>
      </c>
      <c r="G447" s="389"/>
      <c r="H447" s="402"/>
      <c r="I447" s="421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</row>
    <row r="448" spans="1:29" s="7" customFormat="1" ht="18" customHeight="1" x14ac:dyDescent="0.25">
      <c r="A448" s="40" t="s">
        <v>648</v>
      </c>
      <c r="B448" s="281"/>
      <c r="C448" s="282" t="s">
        <v>641</v>
      </c>
      <c r="D448" s="267" t="s">
        <v>531</v>
      </c>
      <c r="E448" s="268"/>
      <c r="F448" s="269" t="s">
        <v>325</v>
      </c>
      <c r="G448" s="389"/>
      <c r="H448" s="402"/>
      <c r="I448" s="421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</row>
    <row r="449" spans="1:29" s="7" customFormat="1" ht="18" customHeight="1" x14ac:dyDescent="0.25">
      <c r="A449" s="40" t="s">
        <v>648</v>
      </c>
      <c r="B449" s="281"/>
      <c r="C449" s="282" t="s">
        <v>721</v>
      </c>
      <c r="D449" s="267" t="s">
        <v>717</v>
      </c>
      <c r="E449" s="268"/>
      <c r="F449" s="269" t="s">
        <v>325</v>
      </c>
      <c r="G449" s="389"/>
      <c r="H449" s="402"/>
      <c r="I449" s="421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</row>
    <row r="450" spans="1:29" s="7" customFormat="1" ht="18" customHeight="1" x14ac:dyDescent="0.25">
      <c r="A450" s="40" t="s">
        <v>648</v>
      </c>
      <c r="B450" s="304" t="s">
        <v>603</v>
      </c>
      <c r="C450" s="279" t="s">
        <v>642</v>
      </c>
      <c r="D450" s="276" t="s">
        <v>643</v>
      </c>
      <c r="E450" s="280">
        <f>SUM(E451)</f>
        <v>0</v>
      </c>
      <c r="F450" s="259" t="s">
        <v>324</v>
      </c>
      <c r="G450" s="389"/>
      <c r="H450" s="402"/>
      <c r="I450" s="421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</row>
    <row r="451" spans="1:29" s="7" customFormat="1" ht="18" customHeight="1" x14ac:dyDescent="0.25">
      <c r="A451" s="40" t="s">
        <v>648</v>
      </c>
      <c r="B451" s="281"/>
      <c r="C451" s="282" t="s">
        <v>644</v>
      </c>
      <c r="D451" s="267" t="s">
        <v>533</v>
      </c>
      <c r="E451" s="268"/>
      <c r="F451" s="269" t="s">
        <v>325</v>
      </c>
      <c r="G451" s="389"/>
      <c r="H451" s="402"/>
      <c r="I451" s="421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</row>
    <row r="452" spans="1:29" s="7" customFormat="1" ht="18" customHeight="1" x14ac:dyDescent="0.25">
      <c r="A452" s="40" t="s">
        <v>648</v>
      </c>
      <c r="B452" s="304" t="s">
        <v>603</v>
      </c>
      <c r="C452" s="279" t="s">
        <v>645</v>
      </c>
      <c r="D452" s="276" t="s">
        <v>646</v>
      </c>
      <c r="E452" s="280">
        <f>SUM(E453)</f>
        <v>0</v>
      </c>
      <c r="F452" s="259" t="s">
        <v>324</v>
      </c>
      <c r="G452" s="389"/>
      <c r="H452" s="402"/>
      <c r="I452" s="421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</row>
    <row r="453" spans="1:29" s="7" customFormat="1" ht="18" customHeight="1" x14ac:dyDescent="0.25">
      <c r="A453" s="40" t="s">
        <v>648</v>
      </c>
      <c r="B453" s="281"/>
      <c r="C453" s="282" t="s">
        <v>647</v>
      </c>
      <c r="D453" s="7" t="s">
        <v>542</v>
      </c>
      <c r="E453" s="268"/>
      <c r="F453" s="269" t="s">
        <v>325</v>
      </c>
      <c r="G453" s="389"/>
      <c r="H453" s="402"/>
      <c r="I453" s="421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</row>
    <row r="454" spans="1:29" s="7" customFormat="1" ht="18" customHeight="1" x14ac:dyDescent="0.25">
      <c r="A454" s="40"/>
      <c r="B454" s="304" t="s">
        <v>603</v>
      </c>
      <c r="C454" s="365" t="s">
        <v>1171</v>
      </c>
      <c r="D454" s="366" t="s">
        <v>1173</v>
      </c>
      <c r="E454" s="368">
        <f>SUM(E455+E457)</f>
        <v>0</v>
      </c>
      <c r="F454" s="259" t="s">
        <v>324</v>
      </c>
      <c r="G454" s="390">
        <v>422</v>
      </c>
      <c r="H454" s="411" t="s">
        <v>1180</v>
      </c>
      <c r="I454" s="422">
        <f>SUM(E454)</f>
        <v>0</v>
      </c>
      <c r="J454" t="s">
        <v>669</v>
      </c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</row>
    <row r="455" spans="1:29" s="7" customFormat="1" ht="18" customHeight="1" x14ac:dyDescent="0.25">
      <c r="A455" s="40"/>
      <c r="B455" s="304" t="s">
        <v>603</v>
      </c>
      <c r="C455" s="279" t="s">
        <v>1172</v>
      </c>
      <c r="D455" s="276" t="s">
        <v>390</v>
      </c>
      <c r="E455" s="280">
        <f>SUM(E456)</f>
        <v>0</v>
      </c>
      <c r="F455" s="259" t="s">
        <v>324</v>
      </c>
      <c r="G455" s="389"/>
      <c r="H455" s="402"/>
      <c r="I455" s="421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</row>
    <row r="456" spans="1:29" s="7" customFormat="1" ht="18" customHeight="1" x14ac:dyDescent="0.25">
      <c r="A456" s="40"/>
      <c r="B456" s="281"/>
      <c r="C456" s="282" t="s">
        <v>1174</v>
      </c>
      <c r="D456" s="267" t="s">
        <v>1175</v>
      </c>
      <c r="E456" s="268"/>
      <c r="F456" s="269" t="s">
        <v>325</v>
      </c>
      <c r="G456" s="389"/>
      <c r="H456" s="402"/>
      <c r="I456" s="421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</row>
    <row r="457" spans="1:29" s="7" customFormat="1" ht="18" customHeight="1" x14ac:dyDescent="0.25">
      <c r="A457" s="40"/>
      <c r="B457" s="304" t="s">
        <v>603</v>
      </c>
      <c r="C457" s="279" t="s">
        <v>1176</v>
      </c>
      <c r="D457" s="276" t="s">
        <v>1178</v>
      </c>
      <c r="E457" s="280">
        <f>SUM(E458)</f>
        <v>0</v>
      </c>
      <c r="F457" s="259" t="s">
        <v>324</v>
      </c>
      <c r="G457" s="389"/>
      <c r="H457" s="402"/>
      <c r="I457" s="421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</row>
    <row r="458" spans="1:29" s="7" customFormat="1" ht="18" customHeight="1" x14ac:dyDescent="0.25">
      <c r="A458" s="40"/>
      <c r="B458" s="281"/>
      <c r="C458" s="282" t="s">
        <v>1177</v>
      </c>
      <c r="D458" s="267" t="s">
        <v>1179</v>
      </c>
      <c r="E458" s="268"/>
      <c r="F458" s="269" t="s">
        <v>325</v>
      </c>
      <c r="G458" s="389"/>
      <c r="H458" s="402"/>
      <c r="I458" s="421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</row>
    <row r="459" spans="1:29" s="7" customFormat="1" ht="60" x14ac:dyDescent="0.25">
      <c r="B459" s="257"/>
      <c r="C459" s="335" t="s">
        <v>291</v>
      </c>
      <c r="D459" s="335" t="s">
        <v>869</v>
      </c>
      <c r="E459" s="260">
        <f>+E460+E518</f>
        <v>107325858</v>
      </c>
      <c r="F459" s="259" t="s">
        <v>324</v>
      </c>
      <c r="G459" s="389"/>
      <c r="H459" s="404"/>
      <c r="I459" s="421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</row>
    <row r="460" spans="1:29" s="7" customFormat="1" ht="30" x14ac:dyDescent="0.25">
      <c r="B460" s="257">
        <v>8</v>
      </c>
      <c r="C460" s="262" t="s">
        <v>292</v>
      </c>
      <c r="D460" s="262" t="s">
        <v>870</v>
      </c>
      <c r="E460" s="263">
        <f>SUM(E461+E486+E493+E514+E516)</f>
        <v>107325858</v>
      </c>
      <c r="F460" s="259" t="s">
        <v>324</v>
      </c>
      <c r="G460" s="389"/>
      <c r="H460" s="402"/>
      <c r="I460" s="421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</row>
    <row r="461" spans="1:29" s="7" customFormat="1" ht="18" customHeight="1" x14ac:dyDescent="0.25">
      <c r="B461" s="305">
        <v>81</v>
      </c>
      <c r="C461" s="264" t="s">
        <v>293</v>
      </c>
      <c r="D461" s="265" t="s">
        <v>294</v>
      </c>
      <c r="E461" s="266">
        <f>SUM(E462+E474+E478+E484)</f>
        <v>53130034</v>
      </c>
      <c r="F461" s="259" t="s">
        <v>324</v>
      </c>
      <c r="G461" s="390">
        <v>561</v>
      </c>
      <c r="H461" s="403" t="s">
        <v>1026</v>
      </c>
      <c r="I461" s="422">
        <f>E461</f>
        <v>53130034</v>
      </c>
      <c r="J461" t="s">
        <v>669</v>
      </c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</row>
    <row r="462" spans="1:29" s="7" customFormat="1" ht="18" customHeight="1" x14ac:dyDescent="0.25">
      <c r="B462" s="257"/>
      <c r="C462" s="275" t="s">
        <v>295</v>
      </c>
      <c r="D462" s="283" t="s">
        <v>1089</v>
      </c>
      <c r="E462" s="353">
        <f>SUM(E463+E464+E467+E468+E469+E470+E471+E472+E473)</f>
        <v>50878133</v>
      </c>
      <c r="F462" s="259" t="s">
        <v>324</v>
      </c>
      <c r="G462" s="389"/>
      <c r="H462" s="402"/>
      <c r="I462" s="421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</row>
    <row r="463" spans="1:29" s="7" customFormat="1" ht="18" customHeight="1" x14ac:dyDescent="0.25">
      <c r="B463" s="257"/>
      <c r="C463" s="6" t="s">
        <v>1090</v>
      </c>
      <c r="D463" s="267" t="s">
        <v>723</v>
      </c>
      <c r="E463" s="268">
        <v>30388029</v>
      </c>
      <c r="F463" s="269" t="s">
        <v>325</v>
      </c>
      <c r="G463" s="389"/>
      <c r="H463" s="402"/>
      <c r="I463" s="421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</row>
    <row r="464" spans="1:29" s="7" customFormat="1" ht="18" customHeight="1" x14ac:dyDescent="0.25">
      <c r="B464" s="257"/>
      <c r="C464" s="354" t="s">
        <v>1091</v>
      </c>
      <c r="D464" s="355" t="s">
        <v>694</v>
      </c>
      <c r="E464" s="358">
        <f>SUM(E465:E466)</f>
        <v>16141870</v>
      </c>
      <c r="F464" s="259" t="s">
        <v>324</v>
      </c>
      <c r="G464" s="389"/>
      <c r="H464" s="402"/>
      <c r="I464" s="421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</row>
    <row r="465" spans="2:29" s="7" customFormat="1" ht="18" customHeight="1" x14ac:dyDescent="0.25">
      <c r="B465" s="257"/>
      <c r="C465" s="359" t="s">
        <v>1143</v>
      </c>
      <c r="D465" s="360" t="s">
        <v>694</v>
      </c>
      <c r="E465" s="444">
        <v>13641870</v>
      </c>
      <c r="F465" s="269" t="s">
        <v>325</v>
      </c>
      <c r="G465" s="389"/>
      <c r="H465" s="402"/>
      <c r="I465" s="421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</row>
    <row r="466" spans="2:29" s="7" customFormat="1" ht="18" customHeight="1" x14ac:dyDescent="0.25">
      <c r="B466" s="257"/>
      <c r="C466" s="359" t="s">
        <v>1144</v>
      </c>
      <c r="D466" s="360" t="s">
        <v>1145</v>
      </c>
      <c r="E466" s="444">
        <v>2500000</v>
      </c>
      <c r="F466" s="269" t="s">
        <v>325</v>
      </c>
      <c r="G466" s="389"/>
      <c r="H466" s="402"/>
      <c r="I466" s="421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</row>
    <row r="467" spans="2:29" s="7" customFormat="1" ht="18" customHeight="1" x14ac:dyDescent="0.25">
      <c r="B467" s="257"/>
      <c r="C467" s="6" t="s">
        <v>1092</v>
      </c>
      <c r="D467" s="267" t="s">
        <v>695</v>
      </c>
      <c r="E467" s="443">
        <v>451463</v>
      </c>
      <c r="F467" s="269" t="s">
        <v>325</v>
      </c>
      <c r="G467" s="389"/>
      <c r="H467" s="402"/>
      <c r="I467" s="421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</row>
    <row r="468" spans="2:29" s="7" customFormat="1" ht="18" customHeight="1" x14ac:dyDescent="0.25">
      <c r="B468" s="257"/>
      <c r="C468" s="6" t="s">
        <v>1093</v>
      </c>
      <c r="D468" s="267" t="s">
        <v>724</v>
      </c>
      <c r="E468" s="443">
        <v>210386</v>
      </c>
      <c r="F468" s="269" t="s">
        <v>325</v>
      </c>
      <c r="G468" s="389"/>
      <c r="H468" s="402"/>
      <c r="I468" s="421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</row>
    <row r="469" spans="2:29" s="7" customFormat="1" ht="18" customHeight="1" x14ac:dyDescent="0.25">
      <c r="B469" s="257"/>
      <c r="C469" s="6" t="s">
        <v>1094</v>
      </c>
      <c r="D469" s="267" t="s">
        <v>734</v>
      </c>
      <c r="E469" s="443">
        <v>1198969</v>
      </c>
      <c r="F469" s="269" t="s">
        <v>325</v>
      </c>
      <c r="G469" s="389"/>
      <c r="H469" s="402"/>
      <c r="I469" s="421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</row>
    <row r="470" spans="2:29" s="7" customFormat="1" ht="18" customHeight="1" x14ac:dyDescent="0.25">
      <c r="B470" s="257"/>
      <c r="C470" s="6" t="s">
        <v>1095</v>
      </c>
      <c r="D470" s="267" t="s">
        <v>1007</v>
      </c>
      <c r="E470" s="443">
        <v>1395763</v>
      </c>
      <c r="F470" s="269" t="s">
        <v>325</v>
      </c>
      <c r="G470" s="389"/>
      <c r="H470" s="402"/>
      <c r="I470" s="421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</row>
    <row r="471" spans="2:29" s="7" customFormat="1" ht="18" customHeight="1" x14ac:dyDescent="0.25">
      <c r="B471" s="257"/>
      <c r="C471" s="6" t="s">
        <v>1096</v>
      </c>
      <c r="D471" s="267" t="s">
        <v>725</v>
      </c>
      <c r="E471" s="443">
        <v>809442</v>
      </c>
      <c r="F471" s="269" t="s">
        <v>325</v>
      </c>
      <c r="G471" s="389"/>
      <c r="H471" s="402"/>
      <c r="I471" s="421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</row>
    <row r="472" spans="2:29" s="7" customFormat="1" ht="18" customHeight="1" x14ac:dyDescent="0.25">
      <c r="B472" s="257"/>
      <c r="C472" s="6" t="s">
        <v>1097</v>
      </c>
      <c r="D472" s="267" t="s">
        <v>726</v>
      </c>
      <c r="E472" s="443">
        <v>42032</v>
      </c>
      <c r="F472" s="269" t="s">
        <v>325</v>
      </c>
      <c r="G472" s="389"/>
      <c r="H472" s="402"/>
      <c r="I472" s="421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</row>
    <row r="473" spans="2:29" s="7" customFormat="1" ht="18" customHeight="1" x14ac:dyDescent="0.25">
      <c r="B473" s="257"/>
      <c r="C473" s="6" t="s">
        <v>1098</v>
      </c>
      <c r="D473" s="267" t="s">
        <v>577</v>
      </c>
      <c r="E473" s="443">
        <v>240179</v>
      </c>
      <c r="F473" s="269" t="s">
        <v>325</v>
      </c>
      <c r="G473" s="389"/>
      <c r="H473" s="402"/>
      <c r="I473" s="421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</row>
    <row r="474" spans="2:29" s="7" customFormat="1" ht="30" x14ac:dyDescent="0.25">
      <c r="B474" s="257"/>
      <c r="C474" s="275" t="s">
        <v>296</v>
      </c>
      <c r="D474" s="283" t="s">
        <v>696</v>
      </c>
      <c r="E474" s="353">
        <f>SUM(E475:E477)</f>
        <v>0</v>
      </c>
      <c r="F474" s="259" t="s">
        <v>324</v>
      </c>
      <c r="G474" s="389"/>
      <c r="H474" s="402"/>
      <c r="I474" s="421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</row>
    <row r="475" spans="2:29" s="7" customFormat="1" ht="18" customHeight="1" x14ac:dyDescent="0.25">
      <c r="B475" s="257"/>
      <c r="C475" s="6" t="s">
        <v>1099</v>
      </c>
      <c r="D475" s="267" t="s">
        <v>723</v>
      </c>
      <c r="E475" s="268"/>
      <c r="F475" s="269" t="s">
        <v>325</v>
      </c>
      <c r="G475" s="389"/>
      <c r="H475" s="402"/>
      <c r="I475" s="421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</row>
    <row r="476" spans="2:29" s="7" customFormat="1" ht="18" customHeight="1" x14ac:dyDescent="0.25">
      <c r="B476" s="257"/>
      <c r="C476" s="6" t="s">
        <v>1100</v>
      </c>
      <c r="D476" s="267" t="s">
        <v>694</v>
      </c>
      <c r="E476" s="268"/>
      <c r="F476" s="269" t="s">
        <v>325</v>
      </c>
      <c r="G476" s="389"/>
      <c r="H476" s="402"/>
      <c r="I476" s="421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</row>
    <row r="477" spans="2:29" s="7" customFormat="1" ht="18" customHeight="1" x14ac:dyDescent="0.25">
      <c r="B477" s="257"/>
      <c r="C477" s="6" t="s">
        <v>1101</v>
      </c>
      <c r="D477" s="267" t="s">
        <v>1102</v>
      </c>
      <c r="E477" s="268"/>
      <c r="F477" s="269" t="s">
        <v>325</v>
      </c>
      <c r="G477" s="389"/>
      <c r="H477" s="402"/>
      <c r="I477" s="421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</row>
    <row r="478" spans="2:29" s="7" customFormat="1" ht="18" customHeight="1" x14ac:dyDescent="0.25">
      <c r="B478" s="257"/>
      <c r="C478" s="275" t="s">
        <v>576</v>
      </c>
      <c r="D478" s="352" t="s">
        <v>1008</v>
      </c>
      <c r="E478" s="353">
        <f>SUM(E479:E483)</f>
        <v>1501901</v>
      </c>
      <c r="F478" s="259" t="s">
        <v>324</v>
      </c>
      <c r="G478" s="389"/>
      <c r="H478" s="402"/>
      <c r="I478" s="421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</row>
    <row r="479" spans="2:29" s="7" customFormat="1" ht="18" customHeight="1" x14ac:dyDescent="0.25">
      <c r="B479" s="257"/>
      <c r="C479" s="6" t="s">
        <v>1103</v>
      </c>
      <c r="D479" s="267" t="s">
        <v>723</v>
      </c>
      <c r="E479" s="268">
        <v>1501901</v>
      </c>
      <c r="F479" s="269" t="s">
        <v>325</v>
      </c>
      <c r="G479" s="389"/>
      <c r="H479" s="402"/>
      <c r="I479" s="421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</row>
    <row r="480" spans="2:29" s="7" customFormat="1" ht="18" customHeight="1" x14ac:dyDescent="0.25">
      <c r="B480" s="257"/>
      <c r="C480" s="6" t="s">
        <v>1104</v>
      </c>
      <c r="D480" s="267" t="s">
        <v>1102</v>
      </c>
      <c r="E480" s="268"/>
      <c r="F480" s="269" t="s">
        <v>325</v>
      </c>
      <c r="G480" s="389"/>
      <c r="H480" s="402"/>
      <c r="I480" s="421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</row>
    <row r="481" spans="1:29" s="7" customFormat="1" ht="18" customHeight="1" x14ac:dyDescent="0.25">
      <c r="B481" s="257"/>
      <c r="C481" s="6" t="s">
        <v>1105</v>
      </c>
      <c r="D481" s="267" t="s">
        <v>695</v>
      </c>
      <c r="E481" s="268"/>
      <c r="F481" s="269" t="s">
        <v>325</v>
      </c>
      <c r="G481" s="389"/>
      <c r="H481" s="402"/>
      <c r="I481" s="421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</row>
    <row r="482" spans="1:29" s="7" customFormat="1" ht="18" customHeight="1" x14ac:dyDescent="0.25">
      <c r="B482" s="257"/>
      <c r="C482" s="6" t="s">
        <v>1106</v>
      </c>
      <c r="D482" s="267" t="s">
        <v>724</v>
      </c>
      <c r="E482" s="268"/>
      <c r="F482" s="269" t="s">
        <v>325</v>
      </c>
      <c r="G482" s="389"/>
      <c r="H482" s="402"/>
      <c r="I482" s="421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</row>
    <row r="483" spans="1:29" s="7" customFormat="1" ht="18" customHeight="1" x14ac:dyDescent="0.25">
      <c r="B483" s="257"/>
      <c r="C483" s="6" t="s">
        <v>1107</v>
      </c>
      <c r="D483" s="267" t="s">
        <v>726</v>
      </c>
      <c r="E483" s="268"/>
      <c r="F483" s="269" t="s">
        <v>325</v>
      </c>
      <c r="G483" s="389"/>
      <c r="H483" s="402"/>
      <c r="I483" s="421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</row>
    <row r="484" spans="1:29" s="7" customFormat="1" ht="18" customHeight="1" x14ac:dyDescent="0.25">
      <c r="B484" s="257"/>
      <c r="C484" s="275" t="s">
        <v>697</v>
      </c>
      <c r="D484" s="352" t="s">
        <v>1006</v>
      </c>
      <c r="E484" s="353">
        <f>SUM(E485)</f>
        <v>750000</v>
      </c>
      <c r="F484" s="259" t="s">
        <v>324</v>
      </c>
      <c r="G484" s="389"/>
      <c r="H484" s="402"/>
      <c r="I484" s="421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</row>
    <row r="485" spans="1:29" s="7" customFormat="1" ht="18" customHeight="1" x14ac:dyDescent="0.25">
      <c r="B485" s="257"/>
      <c r="C485" s="6" t="s">
        <v>1108</v>
      </c>
      <c r="D485" s="286" t="s">
        <v>1006</v>
      </c>
      <c r="E485" s="268">
        <v>750000</v>
      </c>
      <c r="F485" s="269" t="s">
        <v>325</v>
      </c>
      <c r="G485" s="389"/>
      <c r="H485" s="402"/>
      <c r="I485" s="421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</row>
    <row r="486" spans="1:29" s="7" customFormat="1" ht="18" customHeight="1" x14ac:dyDescent="0.25">
      <c r="A486" s="40"/>
      <c r="B486" s="306">
        <v>82</v>
      </c>
      <c r="C486" s="264" t="s">
        <v>297</v>
      </c>
      <c r="D486" s="265" t="s">
        <v>849</v>
      </c>
      <c r="E486" s="266">
        <f>SUM(E487+E490)</f>
        <v>53995824</v>
      </c>
      <c r="F486" s="259" t="s">
        <v>324</v>
      </c>
      <c r="G486" s="389"/>
      <c r="H486" s="404"/>
      <c r="I486" s="421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</row>
    <row r="487" spans="1:29" s="7" customFormat="1" ht="18" customHeight="1" x14ac:dyDescent="0.25">
      <c r="A487" s="40"/>
      <c r="B487" s="257"/>
      <c r="C487" s="299" t="s">
        <v>298</v>
      </c>
      <c r="D487" s="283" t="s">
        <v>299</v>
      </c>
      <c r="E487" s="353">
        <f>SUM(E488:E489)</f>
        <v>28602065</v>
      </c>
      <c r="F487" s="259" t="s">
        <v>324</v>
      </c>
      <c r="G487" s="394">
        <v>511</v>
      </c>
      <c r="H487" s="403" t="s">
        <v>1109</v>
      </c>
      <c r="I487" s="426">
        <f>E487</f>
        <v>28602065</v>
      </c>
      <c r="J487" t="s">
        <v>670</v>
      </c>
      <c r="L487" s="64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</row>
    <row r="488" spans="1:29" s="7" customFormat="1" ht="18" customHeight="1" x14ac:dyDescent="0.25">
      <c r="A488" s="40" t="s">
        <v>648</v>
      </c>
      <c r="B488" s="257"/>
      <c r="C488" s="5" t="s">
        <v>1009</v>
      </c>
      <c r="D488" s="267" t="s">
        <v>299</v>
      </c>
      <c r="E488" s="268">
        <v>28602065</v>
      </c>
      <c r="F488" s="269" t="s">
        <v>325</v>
      </c>
      <c r="G488" s="389"/>
      <c r="H488" s="404"/>
      <c r="I488" s="421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</row>
    <row r="489" spans="1:29" s="7" customFormat="1" ht="18" customHeight="1" x14ac:dyDescent="0.25">
      <c r="B489" s="257"/>
      <c r="C489" s="5" t="s">
        <v>1010</v>
      </c>
      <c r="D489" s="267" t="s">
        <v>1011</v>
      </c>
      <c r="E489" s="268"/>
      <c r="F489" s="269" t="s">
        <v>325</v>
      </c>
      <c r="G489" s="389"/>
      <c r="H489" s="404"/>
      <c r="I489" s="421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</row>
    <row r="490" spans="1:29" s="7" customFormat="1" ht="18" customHeight="1" x14ac:dyDescent="0.25">
      <c r="B490" s="257"/>
      <c r="C490" s="299" t="s">
        <v>300</v>
      </c>
      <c r="D490" s="283" t="s">
        <v>871</v>
      </c>
      <c r="E490" s="353">
        <f>SUM(E491:E492)</f>
        <v>25393759</v>
      </c>
      <c r="F490" s="259" t="s">
        <v>324</v>
      </c>
      <c r="G490" s="394">
        <v>512</v>
      </c>
      <c r="H490" s="403" t="s">
        <v>1110</v>
      </c>
      <c r="I490" s="426">
        <f t="shared" ref="I490" si="0">E490</f>
        <v>25393759</v>
      </c>
      <c r="J490" t="s">
        <v>670</v>
      </c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</row>
    <row r="491" spans="1:29" s="7" customFormat="1" ht="18" customHeight="1" x14ac:dyDescent="0.25">
      <c r="B491" s="257"/>
      <c r="C491" s="5" t="s">
        <v>1012</v>
      </c>
      <c r="D491" s="267" t="s">
        <v>871</v>
      </c>
      <c r="E491" s="268">
        <v>25393759</v>
      </c>
      <c r="F491" s="269" t="s">
        <v>325</v>
      </c>
      <c r="G491" s="389"/>
      <c r="H491" s="404"/>
      <c r="I491" s="421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</row>
    <row r="492" spans="1:29" s="7" customFormat="1" ht="18" customHeight="1" x14ac:dyDescent="0.25">
      <c r="B492" s="257"/>
      <c r="C492" s="5" t="s">
        <v>1013</v>
      </c>
      <c r="D492" s="267" t="s">
        <v>1014</v>
      </c>
      <c r="E492" s="268"/>
      <c r="F492" s="269" t="s">
        <v>325</v>
      </c>
      <c r="G492" s="389"/>
      <c r="H492" s="404"/>
      <c r="I492" s="421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</row>
    <row r="493" spans="1:29" s="7" customFormat="1" ht="18" customHeight="1" x14ac:dyDescent="0.25">
      <c r="B493" s="257">
        <v>83</v>
      </c>
      <c r="C493" s="264" t="s">
        <v>301</v>
      </c>
      <c r="D493" s="265" t="s">
        <v>302</v>
      </c>
      <c r="E493" s="266">
        <f>E494+E497</f>
        <v>200000</v>
      </c>
      <c r="F493" s="259" t="s">
        <v>324</v>
      </c>
      <c r="G493" s="389"/>
      <c r="H493" s="404"/>
      <c r="I493" s="421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</row>
    <row r="494" spans="1:29" s="7" customFormat="1" ht="18" customHeight="1" x14ac:dyDescent="0.25">
      <c r="B494" s="305">
        <v>83</v>
      </c>
      <c r="C494" s="287" t="s">
        <v>673</v>
      </c>
      <c r="D494" s="288" t="s">
        <v>674</v>
      </c>
      <c r="E494" s="277">
        <f>SUM(E495:E496)</f>
        <v>0</v>
      </c>
      <c r="F494" s="259" t="s">
        <v>324</v>
      </c>
      <c r="G494" s="389"/>
      <c r="H494" s="404"/>
      <c r="I494" s="421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</row>
    <row r="495" spans="1:29" s="7" customFormat="1" ht="18" customHeight="1" x14ac:dyDescent="0.25">
      <c r="B495" s="289"/>
      <c r="C495" s="6" t="s">
        <v>728</v>
      </c>
      <c r="D495" s="286" t="s">
        <v>518</v>
      </c>
      <c r="E495" s="268"/>
      <c r="F495" s="269" t="s">
        <v>325</v>
      </c>
      <c r="G495" s="390">
        <v>711</v>
      </c>
      <c r="H495" s="403" t="s">
        <v>727</v>
      </c>
      <c r="I495" s="422">
        <f>E495</f>
        <v>0</v>
      </c>
      <c r="J495" t="s">
        <v>669</v>
      </c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</row>
    <row r="496" spans="1:29" s="7" customFormat="1" ht="18" customHeight="1" x14ac:dyDescent="0.25">
      <c r="B496" s="289"/>
      <c r="C496" s="6" t="s">
        <v>729</v>
      </c>
      <c r="D496" s="101" t="s">
        <v>1015</v>
      </c>
      <c r="E496" s="268"/>
      <c r="F496" s="269" t="s">
        <v>325</v>
      </c>
      <c r="G496" s="390">
        <v>628</v>
      </c>
      <c r="H496" s="403" t="s">
        <v>1062</v>
      </c>
      <c r="I496" s="422">
        <f>E496</f>
        <v>0</v>
      </c>
      <c r="J496" t="s">
        <v>669</v>
      </c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</row>
    <row r="497" spans="1:29" s="7" customFormat="1" ht="18" customHeight="1" x14ac:dyDescent="0.25">
      <c r="B497" s="306">
        <v>83</v>
      </c>
      <c r="C497" s="287" t="s">
        <v>675</v>
      </c>
      <c r="D497" s="288" t="s">
        <v>676</v>
      </c>
      <c r="E497" s="277">
        <f>SUM(E498:E513)</f>
        <v>200000</v>
      </c>
      <c r="F497" s="259" t="s">
        <v>324</v>
      </c>
      <c r="G497" s="389"/>
      <c r="H497" s="404"/>
      <c r="I497" s="423"/>
      <c r="J497" s="344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</row>
    <row r="498" spans="1:29" s="60" customFormat="1" ht="25.9" customHeight="1" x14ac:dyDescent="0.25">
      <c r="A498" s="7"/>
      <c r="B498" s="290" t="s">
        <v>303</v>
      </c>
      <c r="C498" s="6" t="s">
        <v>677</v>
      </c>
      <c r="D498" s="267" t="s">
        <v>1322</v>
      </c>
      <c r="E498" s="268"/>
      <c r="F498" s="269" t="s">
        <v>325</v>
      </c>
      <c r="G498" s="385">
        <v>531</v>
      </c>
      <c r="H498" s="412" t="s">
        <v>655</v>
      </c>
      <c r="I498" s="426">
        <f t="shared" ref="I498:I510" si="1">E498</f>
        <v>0</v>
      </c>
      <c r="J498" t="s">
        <v>670</v>
      </c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</row>
    <row r="499" spans="1:29" s="63" customFormat="1" ht="18" customHeight="1" x14ac:dyDescent="0.25">
      <c r="A499" s="7"/>
      <c r="B499" s="290" t="s">
        <v>304</v>
      </c>
      <c r="C499" s="6" t="s">
        <v>678</v>
      </c>
      <c r="D499" s="267" t="s">
        <v>722</v>
      </c>
      <c r="E499" s="268"/>
      <c r="F499" s="269" t="s">
        <v>325</v>
      </c>
      <c r="G499" s="385">
        <v>532</v>
      </c>
      <c r="H499" s="412" t="s">
        <v>722</v>
      </c>
      <c r="I499" s="426">
        <f t="shared" si="1"/>
        <v>0</v>
      </c>
      <c r="J499" t="s">
        <v>670</v>
      </c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1:29" s="7" customFormat="1" ht="28.15" customHeight="1" x14ac:dyDescent="0.25">
      <c r="B500" s="290" t="s">
        <v>305</v>
      </c>
      <c r="C500" s="6" t="s">
        <v>679</v>
      </c>
      <c r="D500" s="267" t="s">
        <v>1242</v>
      </c>
      <c r="E500" s="268"/>
      <c r="F500" s="269" t="s">
        <v>325</v>
      </c>
      <c r="G500" s="385">
        <v>541</v>
      </c>
      <c r="H500" s="412" t="s">
        <v>1242</v>
      </c>
      <c r="I500" s="426">
        <f t="shared" si="1"/>
        <v>0</v>
      </c>
      <c r="J500" t="s">
        <v>670</v>
      </c>
      <c r="L500" s="64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</row>
    <row r="501" spans="1:29" s="7" customFormat="1" ht="18" customHeight="1" x14ac:dyDescent="0.25">
      <c r="A501" s="11"/>
      <c r="B501" s="290" t="s">
        <v>486</v>
      </c>
      <c r="C501" s="6" t="s">
        <v>680</v>
      </c>
      <c r="D501" s="267" t="s">
        <v>656</v>
      </c>
      <c r="E501" s="268"/>
      <c r="F501" s="269" t="s">
        <v>325</v>
      </c>
      <c r="G501" s="385">
        <v>571</v>
      </c>
      <c r="H501" s="412" t="s">
        <v>656</v>
      </c>
      <c r="I501" s="426">
        <f t="shared" si="1"/>
        <v>0</v>
      </c>
      <c r="J501" t="s">
        <v>670</v>
      </c>
      <c r="L501" s="64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</row>
    <row r="502" spans="1:29" s="7" customFormat="1" ht="18" customHeight="1" x14ac:dyDescent="0.25">
      <c r="A502" s="11"/>
      <c r="B502" s="290" t="s">
        <v>492</v>
      </c>
      <c r="C502" s="6" t="s">
        <v>681</v>
      </c>
      <c r="D502" s="267" t="s">
        <v>657</v>
      </c>
      <c r="E502" s="268"/>
      <c r="F502" s="269" t="s">
        <v>325</v>
      </c>
      <c r="G502" s="385">
        <v>572</v>
      </c>
      <c r="H502" s="412" t="s">
        <v>657</v>
      </c>
      <c r="I502" s="426">
        <f t="shared" si="1"/>
        <v>0</v>
      </c>
      <c r="J502" t="s">
        <v>670</v>
      </c>
      <c r="L502" s="64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</row>
    <row r="503" spans="1:29" s="7" customFormat="1" ht="18" customHeight="1" x14ac:dyDescent="0.25">
      <c r="A503" s="11"/>
      <c r="B503" s="290" t="s">
        <v>511</v>
      </c>
      <c r="C503" s="6" t="s">
        <v>682</v>
      </c>
      <c r="D503" s="267" t="s">
        <v>660</v>
      </c>
      <c r="E503" s="268"/>
      <c r="F503" s="269" t="s">
        <v>325</v>
      </c>
      <c r="G503" s="385">
        <v>573</v>
      </c>
      <c r="H503" s="412" t="s">
        <v>660</v>
      </c>
      <c r="I503" s="426">
        <f t="shared" si="1"/>
        <v>0</v>
      </c>
      <c r="J503" t="s">
        <v>670</v>
      </c>
      <c r="L503" s="64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</row>
    <row r="504" spans="1:29" s="7" customFormat="1" ht="22.9" customHeight="1" x14ac:dyDescent="0.25">
      <c r="B504" s="290" t="s">
        <v>519</v>
      </c>
      <c r="C504" s="6" t="s">
        <v>683</v>
      </c>
      <c r="D504" s="267" t="s">
        <v>658</v>
      </c>
      <c r="E504" s="268"/>
      <c r="F504" s="269" t="s">
        <v>325</v>
      </c>
      <c r="G504" s="385">
        <v>621</v>
      </c>
      <c r="H504" s="412" t="s">
        <v>1325</v>
      </c>
      <c r="I504" s="426">
        <f t="shared" si="1"/>
        <v>0</v>
      </c>
      <c r="J504" t="s">
        <v>670</v>
      </c>
      <c r="L504" s="64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</row>
    <row r="505" spans="1:29" s="7" customFormat="1" ht="18" customHeight="1" x14ac:dyDescent="0.25">
      <c r="B505" s="290" t="s">
        <v>581</v>
      </c>
      <c r="C505" s="6" t="s">
        <v>684</v>
      </c>
      <c r="D505" s="267" t="s">
        <v>439</v>
      </c>
      <c r="E505" s="268"/>
      <c r="F505" s="269" t="s">
        <v>325</v>
      </c>
      <c r="G505" s="385">
        <v>622</v>
      </c>
      <c r="H505" s="412" t="s">
        <v>439</v>
      </c>
      <c r="I505" s="426">
        <f t="shared" si="1"/>
        <v>0</v>
      </c>
      <c r="J505" t="s">
        <v>670</v>
      </c>
      <c r="L505" s="64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</row>
    <row r="506" spans="1:29" s="7" customFormat="1" ht="18" customHeight="1" x14ac:dyDescent="0.25">
      <c r="B506" s="290" t="s">
        <v>662</v>
      </c>
      <c r="C506" s="6" t="s">
        <v>685</v>
      </c>
      <c r="D506" s="267" t="s">
        <v>515</v>
      </c>
      <c r="E506" s="268"/>
      <c r="F506" s="269" t="s">
        <v>325</v>
      </c>
      <c r="G506" s="385">
        <v>623</v>
      </c>
      <c r="H506" s="412" t="s">
        <v>515</v>
      </c>
      <c r="I506" s="426">
        <f t="shared" si="1"/>
        <v>0</v>
      </c>
      <c r="J506" t="s">
        <v>670</v>
      </c>
      <c r="L506" s="64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</row>
    <row r="507" spans="1:29" s="7" customFormat="1" ht="18" customHeight="1" x14ac:dyDescent="0.25">
      <c r="B507" s="290" t="s">
        <v>663</v>
      </c>
      <c r="C507" s="6" t="s">
        <v>686</v>
      </c>
      <c r="D507" s="267" t="s">
        <v>516</v>
      </c>
      <c r="E507" s="268"/>
      <c r="F507" s="269" t="s">
        <v>325</v>
      </c>
      <c r="G507" s="385">
        <v>624</v>
      </c>
      <c r="H507" s="412" t="s">
        <v>516</v>
      </c>
      <c r="I507" s="426">
        <f t="shared" si="1"/>
        <v>0</v>
      </c>
      <c r="J507" t="s">
        <v>670</v>
      </c>
      <c r="L507" s="64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</row>
    <row r="508" spans="1:29" s="7" customFormat="1" ht="15" x14ac:dyDescent="0.25">
      <c r="A508" s="40" t="s">
        <v>648</v>
      </c>
      <c r="B508" s="290" t="s">
        <v>730</v>
      </c>
      <c r="C508" s="6" t="s">
        <v>687</v>
      </c>
      <c r="D508" s="267" t="s">
        <v>659</v>
      </c>
      <c r="E508" s="268"/>
      <c r="F508" s="269" t="s">
        <v>325</v>
      </c>
      <c r="G508" s="385">
        <v>625</v>
      </c>
      <c r="H508" s="412" t="s">
        <v>659</v>
      </c>
      <c r="I508" s="426">
        <f t="shared" si="1"/>
        <v>0</v>
      </c>
      <c r="J508" t="s">
        <v>670</v>
      </c>
      <c r="L508" s="64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</row>
    <row r="509" spans="1:29" s="7" customFormat="1" ht="18" customHeight="1" x14ac:dyDescent="0.25">
      <c r="A509" s="40" t="s">
        <v>648</v>
      </c>
      <c r="B509" s="290" t="s">
        <v>731</v>
      </c>
      <c r="C509" s="6" t="s">
        <v>688</v>
      </c>
      <c r="D509" s="267" t="s">
        <v>510</v>
      </c>
      <c r="E509" s="268"/>
      <c r="F509" s="269" t="s">
        <v>325</v>
      </c>
      <c r="G509" s="385">
        <v>626</v>
      </c>
      <c r="H509" s="412" t="s">
        <v>510</v>
      </c>
      <c r="I509" s="426">
        <f t="shared" si="1"/>
        <v>0</v>
      </c>
      <c r="J509" t="s">
        <v>670</v>
      </c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</row>
    <row r="510" spans="1:29" s="7" customFormat="1" ht="18" customHeight="1" x14ac:dyDescent="0.25">
      <c r="A510" s="40" t="s">
        <v>648</v>
      </c>
      <c r="B510" s="290" t="s">
        <v>732</v>
      </c>
      <c r="C510" s="6" t="s">
        <v>689</v>
      </c>
      <c r="D510" s="267" t="s">
        <v>1241</v>
      </c>
      <c r="E510" s="268"/>
      <c r="F510" s="269" t="s">
        <v>325</v>
      </c>
      <c r="G510" s="385">
        <v>627</v>
      </c>
      <c r="H510" s="412" t="s">
        <v>1128</v>
      </c>
      <c r="I510" s="426">
        <f t="shared" si="1"/>
        <v>0</v>
      </c>
      <c r="J510" t="s">
        <v>670</v>
      </c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</row>
    <row r="511" spans="1:29" s="7" customFormat="1" ht="30" x14ac:dyDescent="0.25">
      <c r="A511" s="40" t="s">
        <v>648</v>
      </c>
      <c r="B511" s="290" t="s">
        <v>732</v>
      </c>
      <c r="C511" s="6" t="s">
        <v>1234</v>
      </c>
      <c r="D511" s="267" t="s">
        <v>1350</v>
      </c>
      <c r="E511" s="268">
        <v>200000</v>
      </c>
      <c r="F511" s="269" t="s">
        <v>325</v>
      </c>
      <c r="G511" s="385">
        <v>629</v>
      </c>
      <c r="H511" s="413" t="s">
        <v>1350</v>
      </c>
      <c r="I511" s="426">
        <f t="shared" ref="I511:I513" si="2">E511</f>
        <v>200000</v>
      </c>
      <c r="J511" t="s">
        <v>670</v>
      </c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</row>
    <row r="512" spans="1:29" s="7" customFormat="1" ht="30" x14ac:dyDescent="0.25">
      <c r="A512" s="40" t="s">
        <v>648</v>
      </c>
      <c r="B512" s="290" t="s">
        <v>732</v>
      </c>
      <c r="C512" s="6" t="s">
        <v>1235</v>
      </c>
      <c r="D512" s="267" t="s">
        <v>1237</v>
      </c>
      <c r="E512" s="268"/>
      <c r="F512" s="269" t="s">
        <v>325</v>
      </c>
      <c r="G512" s="385">
        <v>551</v>
      </c>
      <c r="H512" s="412" t="s">
        <v>1236</v>
      </c>
      <c r="I512" s="426">
        <f t="shared" si="2"/>
        <v>0</v>
      </c>
      <c r="J512" t="s">
        <v>670</v>
      </c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</row>
    <row r="513" spans="1:29" s="7" customFormat="1" ht="18" customHeight="1" x14ac:dyDescent="0.25">
      <c r="A513" s="40" t="s">
        <v>648</v>
      </c>
      <c r="B513" s="290" t="s">
        <v>732</v>
      </c>
      <c r="C513" s="6" t="s">
        <v>1323</v>
      </c>
      <c r="D513" s="267" t="s">
        <v>1324</v>
      </c>
      <c r="E513" s="268"/>
      <c r="F513" s="269" t="s">
        <v>325</v>
      </c>
      <c r="G513" s="385">
        <v>575</v>
      </c>
      <c r="H513" s="413" t="s">
        <v>1324</v>
      </c>
      <c r="I513" s="426">
        <f t="shared" si="2"/>
        <v>0</v>
      </c>
      <c r="J513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</row>
    <row r="514" spans="1:29" s="7" customFormat="1" ht="18" customHeight="1" x14ac:dyDescent="0.25">
      <c r="A514" s="40" t="s">
        <v>648</v>
      </c>
      <c r="B514" s="303">
        <v>84</v>
      </c>
      <c r="C514" s="291">
        <v>4214</v>
      </c>
      <c r="D514" s="265" t="s">
        <v>268</v>
      </c>
      <c r="E514" s="266">
        <f>SUM(E515)</f>
        <v>0</v>
      </c>
      <c r="F514" s="259" t="s">
        <v>324</v>
      </c>
      <c r="G514" s="386">
        <v>574</v>
      </c>
      <c r="H514" s="414" t="s">
        <v>1000</v>
      </c>
      <c r="I514" s="422">
        <f>E514</f>
        <v>0</v>
      </c>
      <c r="J514" t="s">
        <v>669</v>
      </c>
      <c r="K514" s="11"/>
      <c r="L514" s="66"/>
      <c r="M514" s="66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</row>
    <row r="515" spans="1:29" s="7" customFormat="1" ht="18" customHeight="1" x14ac:dyDescent="0.25">
      <c r="A515" s="40" t="s">
        <v>648</v>
      </c>
      <c r="B515" s="257"/>
      <c r="C515" s="5" t="s">
        <v>872</v>
      </c>
      <c r="D515" s="267" t="s">
        <v>268</v>
      </c>
      <c r="E515" s="268"/>
      <c r="F515" s="269" t="s">
        <v>325</v>
      </c>
      <c r="G515" s="389"/>
      <c r="H515" s="404"/>
      <c r="I515" s="421"/>
      <c r="K515" s="63"/>
      <c r="L515" s="68"/>
      <c r="M515" s="68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</row>
    <row r="516" spans="1:29" s="11" customFormat="1" ht="18" customHeight="1" x14ac:dyDescent="0.25">
      <c r="A516" s="40" t="s">
        <v>648</v>
      </c>
      <c r="B516" s="306">
        <v>85</v>
      </c>
      <c r="C516" s="291">
        <v>4215</v>
      </c>
      <c r="D516" s="265" t="s">
        <v>873</v>
      </c>
      <c r="E516" s="266">
        <f>SUM(E517)</f>
        <v>0</v>
      </c>
      <c r="F516" s="259" t="s">
        <v>324</v>
      </c>
      <c r="G516" s="389"/>
      <c r="H516" s="404"/>
      <c r="I516" s="421"/>
      <c r="J516" s="7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</row>
    <row r="517" spans="1:29" s="11" customFormat="1" ht="18" customHeight="1" x14ac:dyDescent="0.25">
      <c r="A517" s="40" t="s">
        <v>648</v>
      </c>
      <c r="B517" s="257"/>
      <c r="C517" s="282" t="s">
        <v>874</v>
      </c>
      <c r="D517" s="267" t="s">
        <v>1063</v>
      </c>
      <c r="E517" s="268">
        <v>0</v>
      </c>
      <c r="F517" s="269" t="s">
        <v>325</v>
      </c>
      <c r="G517" s="389"/>
      <c r="H517" s="404"/>
      <c r="I517" s="421"/>
      <c r="J517" s="7"/>
      <c r="K517" s="63"/>
      <c r="L517" s="68"/>
      <c r="M517" s="68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</row>
    <row r="518" spans="1:29" s="11" customFormat="1" ht="30" x14ac:dyDescent="0.25">
      <c r="A518" s="40" t="s">
        <v>648</v>
      </c>
      <c r="B518" s="303">
        <v>9</v>
      </c>
      <c r="C518" s="261" t="s">
        <v>306</v>
      </c>
      <c r="D518" s="262" t="s">
        <v>875</v>
      </c>
      <c r="E518" s="263">
        <f>+E519+E525</f>
        <v>0</v>
      </c>
      <c r="F518" s="259" t="s">
        <v>324</v>
      </c>
      <c r="G518" s="389"/>
      <c r="H518" s="404"/>
      <c r="I518" s="421"/>
      <c r="J518" s="7"/>
      <c r="K518" s="7"/>
      <c r="L518" s="64"/>
      <c r="M518" s="65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</row>
    <row r="519" spans="1:29" s="11" customFormat="1" ht="18" customHeight="1" x14ac:dyDescent="0.25">
      <c r="A519" s="40" t="s">
        <v>648</v>
      </c>
      <c r="B519" s="257">
        <v>91</v>
      </c>
      <c r="C519" s="264" t="s">
        <v>307</v>
      </c>
      <c r="D519" s="264" t="s">
        <v>876</v>
      </c>
      <c r="E519" s="266">
        <f>+E520+E523</f>
        <v>0</v>
      </c>
      <c r="F519" s="259" t="s">
        <v>324</v>
      </c>
      <c r="G519" s="389"/>
      <c r="H519" s="404"/>
      <c r="I519" s="421"/>
      <c r="J519" s="7"/>
      <c r="K519" s="63"/>
      <c r="L519" s="68"/>
      <c r="M519" s="68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</row>
    <row r="520" spans="1:29" s="11" customFormat="1" ht="18" customHeight="1" x14ac:dyDescent="0.25">
      <c r="A520" s="40" t="s">
        <v>648</v>
      </c>
      <c r="B520" s="305">
        <v>91</v>
      </c>
      <c r="C520" s="287" t="s">
        <v>708</v>
      </c>
      <c r="D520" s="288" t="s">
        <v>712</v>
      </c>
      <c r="E520" s="277">
        <f>SUM(E521:E522)</f>
        <v>0</v>
      </c>
      <c r="F520" s="259" t="s">
        <v>324</v>
      </c>
      <c r="G520" s="389"/>
      <c r="H520" s="404"/>
      <c r="I520" s="421"/>
      <c r="J520" s="7"/>
      <c r="K520" s="7"/>
      <c r="L520" s="64"/>
      <c r="M520" s="65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</row>
    <row r="521" spans="1:29" s="11" customFormat="1" ht="18" customHeight="1" x14ac:dyDescent="0.25">
      <c r="A521" s="40"/>
      <c r="B521" s="290" t="s">
        <v>308</v>
      </c>
      <c r="C521" s="6" t="s">
        <v>710</v>
      </c>
      <c r="D521" s="267" t="s">
        <v>440</v>
      </c>
      <c r="E521" s="268"/>
      <c r="F521" s="269" t="s">
        <v>325</v>
      </c>
      <c r="G521" s="390">
        <v>732</v>
      </c>
      <c r="H521" s="403" t="s">
        <v>664</v>
      </c>
      <c r="I521" s="422">
        <f>E521</f>
        <v>0</v>
      </c>
      <c r="J521" t="s">
        <v>669</v>
      </c>
      <c r="K521" s="12" t="s">
        <v>652</v>
      </c>
      <c r="L521" s="64"/>
      <c r="M521" s="65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</row>
    <row r="522" spans="1:29" s="11" customFormat="1" ht="18" customHeight="1" x14ac:dyDescent="0.25">
      <c r="A522" s="7"/>
      <c r="B522" s="290" t="s">
        <v>649</v>
      </c>
      <c r="C522" s="6" t="s">
        <v>711</v>
      </c>
      <c r="D522" s="267" t="s">
        <v>650</v>
      </c>
      <c r="E522" s="268"/>
      <c r="F522" s="269" t="s">
        <v>325</v>
      </c>
      <c r="G522" s="390">
        <v>733</v>
      </c>
      <c r="H522" s="403" t="s">
        <v>650</v>
      </c>
      <c r="I522" s="422">
        <f t="shared" ref="I522" si="3">E522</f>
        <v>0</v>
      </c>
      <c r="J522" t="s">
        <v>669</v>
      </c>
      <c r="K522" s="12" t="s">
        <v>651</v>
      </c>
      <c r="L522" s="64"/>
      <c r="M522" s="68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</row>
    <row r="523" spans="1:29" s="7" customFormat="1" ht="18" customHeight="1" x14ac:dyDescent="0.25">
      <c r="B523" s="306">
        <v>91</v>
      </c>
      <c r="C523" s="287" t="s">
        <v>709</v>
      </c>
      <c r="D523" s="288" t="s">
        <v>713</v>
      </c>
      <c r="E523" s="277">
        <f>+E524</f>
        <v>0</v>
      </c>
      <c r="F523" s="259" t="s">
        <v>324</v>
      </c>
      <c r="G523" s="395"/>
      <c r="H523" s="415"/>
      <c r="I523" s="427"/>
      <c r="J523" s="63"/>
      <c r="K523" s="63"/>
      <c r="L523" s="68"/>
      <c r="M523" s="68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</row>
    <row r="524" spans="1:29" s="7" customFormat="1" ht="18" customHeight="1" x14ac:dyDescent="0.25">
      <c r="A524" s="11"/>
      <c r="B524" s="285"/>
      <c r="C524" s="6" t="s">
        <v>1064</v>
      </c>
      <c r="D524" s="286" t="s">
        <v>1063</v>
      </c>
      <c r="E524" s="268"/>
      <c r="F524" s="269" t="s">
        <v>325</v>
      </c>
      <c r="G524" s="394" t="s">
        <v>700</v>
      </c>
      <c r="H524" s="403" t="s">
        <v>1146</v>
      </c>
      <c r="I524" s="426">
        <f>E524</f>
        <v>0</v>
      </c>
      <c r="J524" t="s">
        <v>670</v>
      </c>
      <c r="L524" s="64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</row>
    <row r="525" spans="1:29" s="63" customFormat="1" ht="18" customHeight="1" x14ac:dyDescent="0.25">
      <c r="A525" s="11"/>
      <c r="B525" s="257">
        <v>93</v>
      </c>
      <c r="C525" s="264" t="s">
        <v>309</v>
      </c>
      <c r="D525" s="265" t="s">
        <v>310</v>
      </c>
      <c r="E525" s="266">
        <f>+E526+E528</f>
        <v>0</v>
      </c>
      <c r="F525" s="259" t="s">
        <v>324</v>
      </c>
      <c r="G525" s="389"/>
      <c r="H525" s="402"/>
      <c r="I525" s="421"/>
      <c r="J525" s="7"/>
      <c r="K525" s="7"/>
      <c r="L525" s="64"/>
      <c r="M525" s="65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1:29" s="7" customFormat="1" ht="18" customHeight="1" x14ac:dyDescent="0.25">
      <c r="A526" s="11"/>
      <c r="B526" s="305">
        <v>93</v>
      </c>
      <c r="C526" s="287" t="s">
        <v>692</v>
      </c>
      <c r="D526" s="288" t="s">
        <v>690</v>
      </c>
      <c r="E526" s="277">
        <f>+E527</f>
        <v>0</v>
      </c>
      <c r="F526" s="259" t="s">
        <v>324</v>
      </c>
      <c r="G526" s="389"/>
      <c r="H526" s="404"/>
      <c r="I526" s="421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</row>
    <row r="527" spans="1:29" s="7" customFormat="1" ht="18" customHeight="1" x14ac:dyDescent="0.25">
      <c r="B527" s="257"/>
      <c r="C527" s="6" t="s">
        <v>714</v>
      </c>
      <c r="D527" s="267" t="s">
        <v>1063</v>
      </c>
      <c r="E527" s="268"/>
      <c r="F527" s="269" t="s">
        <v>325</v>
      </c>
      <c r="G527" s="390" t="s">
        <v>700</v>
      </c>
      <c r="H527" s="403" t="s">
        <v>1146</v>
      </c>
      <c r="I527" s="422">
        <f>E526</f>
        <v>0</v>
      </c>
      <c r="J527" t="s">
        <v>669</v>
      </c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</row>
    <row r="528" spans="1:29" s="11" customFormat="1" ht="18" customHeight="1" x14ac:dyDescent="0.25">
      <c r="B528" s="306">
        <v>93</v>
      </c>
      <c r="C528" s="287" t="s">
        <v>693</v>
      </c>
      <c r="D528" s="288" t="s">
        <v>691</v>
      </c>
      <c r="E528" s="277">
        <f>SUM(E529:E529)</f>
        <v>0</v>
      </c>
      <c r="F528" s="259" t="s">
        <v>324</v>
      </c>
      <c r="G528" s="391"/>
      <c r="H528" s="410"/>
      <c r="I528" s="425"/>
      <c r="K528" s="7"/>
      <c r="L528" s="65"/>
      <c r="M528" s="65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</row>
    <row r="529" spans="1:29" s="63" customFormat="1" ht="18" customHeight="1" x14ac:dyDescent="0.25">
      <c r="A529" s="11"/>
      <c r="B529" s="257"/>
      <c r="C529" s="6" t="s">
        <v>715</v>
      </c>
      <c r="D529" s="267" t="s">
        <v>1063</v>
      </c>
      <c r="E529" s="268"/>
      <c r="F529" s="269" t="s">
        <v>325</v>
      </c>
      <c r="G529" s="394" t="s">
        <v>700</v>
      </c>
      <c r="H529" s="403" t="s">
        <v>700</v>
      </c>
      <c r="I529" s="426">
        <f>E529</f>
        <v>0</v>
      </c>
      <c r="J529" t="s">
        <v>670</v>
      </c>
      <c r="K529" s="11"/>
      <c r="L529" s="64"/>
      <c r="M529" s="66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1:29" s="7" customFormat="1" ht="18" customHeight="1" x14ac:dyDescent="0.25">
      <c r="A530" s="11"/>
      <c r="B530" s="305">
        <v>79</v>
      </c>
      <c r="C530" s="335" t="s">
        <v>311</v>
      </c>
      <c r="D530" s="335" t="s">
        <v>312</v>
      </c>
      <c r="E530" s="260">
        <f>SUM(E531+E534)</f>
        <v>0</v>
      </c>
      <c r="F530" s="259" t="s">
        <v>324</v>
      </c>
      <c r="G530" s="390">
        <v>111</v>
      </c>
      <c r="H530" s="403" t="s">
        <v>484</v>
      </c>
      <c r="I530" s="422">
        <f>E530</f>
        <v>0</v>
      </c>
      <c r="J530" t="s">
        <v>669</v>
      </c>
      <c r="K530" s="11"/>
      <c r="L530" s="64"/>
      <c r="M530" s="66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</row>
    <row r="531" spans="1:29" s="63" customFormat="1" ht="18" customHeight="1" x14ac:dyDescent="0.25">
      <c r="A531" s="7"/>
      <c r="B531" s="303" t="s">
        <v>1016</v>
      </c>
      <c r="C531" s="300">
        <v>4310</v>
      </c>
      <c r="D531" s="301" t="s">
        <v>1017</v>
      </c>
      <c r="E531" s="263">
        <f>SUM(E532)</f>
        <v>0</v>
      </c>
      <c r="F531" s="259" t="s">
        <v>324</v>
      </c>
      <c r="G531" s="391"/>
      <c r="H531" s="410"/>
      <c r="I531" s="425"/>
      <c r="J531" s="11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1:29" s="7" customFormat="1" ht="18" customHeight="1" x14ac:dyDescent="0.25">
      <c r="B532" s="308"/>
      <c r="C532" s="291">
        <v>4311</v>
      </c>
      <c r="D532" s="265" t="s">
        <v>1018</v>
      </c>
      <c r="E532" s="266">
        <f>SUM(E533)</f>
        <v>0</v>
      </c>
      <c r="F532" s="259" t="s">
        <v>324</v>
      </c>
      <c r="G532" s="389"/>
      <c r="H532" s="404"/>
      <c r="I532" s="421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</row>
    <row r="533" spans="1:29" s="7" customFormat="1" ht="18" customHeight="1" x14ac:dyDescent="0.25">
      <c r="B533" s="318"/>
      <c r="C533" s="321" t="s">
        <v>1019</v>
      </c>
      <c r="D533" s="267" t="s">
        <v>1063</v>
      </c>
      <c r="E533" s="322"/>
      <c r="F533" s="269" t="s">
        <v>325</v>
      </c>
      <c r="G533" s="389"/>
      <c r="H533" s="404"/>
      <c r="I533" s="421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</row>
    <row r="534" spans="1:29" s="63" customFormat="1" ht="18" customHeight="1" x14ac:dyDescent="0.25">
      <c r="A534" s="7"/>
      <c r="B534" s="303" t="s">
        <v>1020</v>
      </c>
      <c r="C534" s="300" t="s">
        <v>313</v>
      </c>
      <c r="D534" s="301" t="s">
        <v>314</v>
      </c>
      <c r="E534" s="263">
        <f>SUM(E535)</f>
        <v>0</v>
      </c>
      <c r="F534" s="259" t="s">
        <v>324</v>
      </c>
      <c r="G534" s="391"/>
      <c r="H534" s="410"/>
      <c r="I534" s="425"/>
      <c r="J534" s="11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1:29" s="7" customFormat="1" ht="18" customHeight="1" x14ac:dyDescent="0.25">
      <c r="B535" s="257"/>
      <c r="C535" s="291" t="s">
        <v>315</v>
      </c>
      <c r="D535" s="265" t="s">
        <v>314</v>
      </c>
      <c r="E535" s="266">
        <f>SUM(E536+E538)</f>
        <v>0</v>
      </c>
      <c r="F535" s="259" t="s">
        <v>324</v>
      </c>
      <c r="G535" s="391"/>
      <c r="H535" s="410"/>
      <c r="I535" s="425"/>
      <c r="J535" s="11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</row>
    <row r="536" spans="1:29" s="63" customFormat="1" ht="15.75" x14ac:dyDescent="0.25">
      <c r="A536" s="1"/>
      <c r="B536" s="257"/>
      <c r="C536" s="292" t="s">
        <v>1021</v>
      </c>
      <c r="D536" s="283" t="s">
        <v>572</v>
      </c>
      <c r="E536" s="277">
        <f>SUM(E537)</f>
        <v>0</v>
      </c>
      <c r="F536" s="259" t="s">
        <v>324</v>
      </c>
      <c r="G536" s="391"/>
      <c r="H536" s="410"/>
      <c r="I536" s="425"/>
      <c r="J536" s="11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1:29" s="7" customFormat="1" ht="18" customHeight="1" x14ac:dyDescent="0.25">
      <c r="A537" s="1"/>
      <c r="B537" s="257"/>
      <c r="C537" s="284" t="s">
        <v>1022</v>
      </c>
      <c r="D537" s="267" t="s">
        <v>572</v>
      </c>
      <c r="E537" s="268"/>
      <c r="F537" s="259" t="s">
        <v>325</v>
      </c>
      <c r="G537" s="389"/>
      <c r="H537" s="404"/>
      <c r="I537" s="421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</row>
    <row r="538" spans="1:29" s="7" customFormat="1" ht="18" customHeight="1" x14ac:dyDescent="0.25">
      <c r="A538" s="1"/>
      <c r="B538" s="257"/>
      <c r="C538" s="292" t="s">
        <v>1023</v>
      </c>
      <c r="D538" s="283" t="s">
        <v>578</v>
      </c>
      <c r="E538" s="277">
        <f>E539+E540</f>
        <v>0</v>
      </c>
      <c r="F538" s="259" t="s">
        <v>324</v>
      </c>
      <c r="G538" s="389"/>
      <c r="H538" s="404"/>
      <c r="I538" s="421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</row>
    <row r="539" spans="1:29" s="7" customFormat="1" ht="18" customHeight="1" x14ac:dyDescent="0.25">
      <c r="A539" s="1"/>
      <c r="B539" s="257"/>
      <c r="C539" s="284" t="s">
        <v>1024</v>
      </c>
      <c r="D539" s="267" t="s">
        <v>579</v>
      </c>
      <c r="E539" s="268"/>
      <c r="F539" s="259" t="s">
        <v>325</v>
      </c>
      <c r="G539" s="389"/>
      <c r="H539" s="404"/>
      <c r="I539" s="421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</row>
    <row r="540" spans="1:29" s="7" customFormat="1" ht="18" customHeight="1" x14ac:dyDescent="0.25">
      <c r="A540" s="1"/>
      <c r="B540" s="257"/>
      <c r="C540" s="284" t="s">
        <v>1025</v>
      </c>
      <c r="D540" s="267" t="s">
        <v>580</v>
      </c>
      <c r="E540" s="268"/>
      <c r="F540" s="259" t="s">
        <v>325</v>
      </c>
      <c r="G540" s="389"/>
      <c r="H540" s="404"/>
      <c r="I540" s="421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</row>
    <row r="541" spans="1:29" s="7" customFormat="1" ht="18" customHeight="1" x14ac:dyDescent="0.25">
      <c r="A541" s="1"/>
      <c r="B541" s="293">
        <v>0</v>
      </c>
      <c r="C541" s="336">
        <v>0</v>
      </c>
      <c r="D541" s="335" t="s">
        <v>14</v>
      </c>
      <c r="E541" s="260">
        <f>+E542</f>
        <v>4000000</v>
      </c>
      <c r="F541" s="259" t="s">
        <v>324</v>
      </c>
      <c r="G541" s="389"/>
      <c r="H541" s="404"/>
      <c r="I541" s="421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</row>
    <row r="542" spans="1:29" s="11" customFormat="1" ht="18" customHeight="1" x14ac:dyDescent="0.25">
      <c r="A542" s="7"/>
      <c r="B542" s="293">
        <v>0</v>
      </c>
      <c r="C542" s="261" t="s">
        <v>316</v>
      </c>
      <c r="D542" s="262" t="s">
        <v>768</v>
      </c>
      <c r="E542" s="263">
        <f>+E543+E547+E550</f>
        <v>4000000</v>
      </c>
      <c r="F542" s="259" t="s">
        <v>324</v>
      </c>
      <c r="G542" s="391"/>
      <c r="H542" s="410"/>
      <c r="I542" s="425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</row>
    <row r="543" spans="1:29" s="11" customFormat="1" ht="18" customHeight="1" x14ac:dyDescent="0.25">
      <c r="A543" s="1"/>
      <c r="B543" s="293">
        <v>0</v>
      </c>
      <c r="C543" s="264" t="s">
        <v>441</v>
      </c>
      <c r="D543" s="265" t="s">
        <v>442</v>
      </c>
      <c r="E543" s="266">
        <f>SUM(E544:E546)</f>
        <v>0</v>
      </c>
      <c r="F543" s="259" t="s">
        <v>324</v>
      </c>
      <c r="G543" s="391"/>
      <c r="H543" s="410"/>
      <c r="I543" s="425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</row>
    <row r="544" spans="1:29" s="11" customFormat="1" ht="18" customHeight="1" x14ac:dyDescent="0.25">
      <c r="A544" s="7"/>
      <c r="B544" s="257"/>
      <c r="C544" s="5" t="s">
        <v>443</v>
      </c>
      <c r="D544" s="267" t="s">
        <v>444</v>
      </c>
      <c r="E544" s="268"/>
      <c r="F544" s="269" t="s">
        <v>325</v>
      </c>
      <c r="G544" s="396">
        <v>211</v>
      </c>
      <c r="H544" s="403" t="s">
        <v>444</v>
      </c>
      <c r="I544" s="428">
        <f>E544</f>
        <v>0</v>
      </c>
      <c r="J544" t="s">
        <v>699</v>
      </c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</row>
    <row r="545" spans="1:59" s="7" customFormat="1" ht="18" customHeight="1" x14ac:dyDescent="0.25">
      <c r="B545" s="257"/>
      <c r="C545" s="5" t="s">
        <v>445</v>
      </c>
      <c r="D545" s="267" t="s">
        <v>465</v>
      </c>
      <c r="E545" s="268"/>
      <c r="F545" s="269" t="s">
        <v>325</v>
      </c>
      <c r="G545" s="396">
        <v>212</v>
      </c>
      <c r="H545" s="403" t="s">
        <v>465</v>
      </c>
      <c r="I545" s="428">
        <f t="shared" ref="I545:I546" si="4">E545</f>
        <v>0</v>
      </c>
      <c r="J545" t="s">
        <v>699</v>
      </c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</row>
    <row r="546" spans="1:59" s="25" customFormat="1" ht="15" x14ac:dyDescent="0.25">
      <c r="A546" s="14"/>
      <c r="B546" s="257"/>
      <c r="C546" s="5" t="s">
        <v>446</v>
      </c>
      <c r="D546" s="267" t="s">
        <v>466</v>
      </c>
      <c r="E546" s="268"/>
      <c r="F546" s="269" t="s">
        <v>325</v>
      </c>
      <c r="G546" s="396">
        <v>213</v>
      </c>
      <c r="H546" s="403" t="s">
        <v>466</v>
      </c>
      <c r="I546" s="428">
        <f t="shared" si="4"/>
        <v>0</v>
      </c>
      <c r="J546" t="s">
        <v>699</v>
      </c>
      <c r="K546" s="14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</row>
    <row r="547" spans="1:59" s="25" customFormat="1" ht="15" x14ac:dyDescent="0.25">
      <c r="A547" s="14"/>
      <c r="B547" s="293">
        <v>0</v>
      </c>
      <c r="C547" s="264" t="s">
        <v>447</v>
      </c>
      <c r="D547" s="265" t="s">
        <v>448</v>
      </c>
      <c r="E547" s="266">
        <f>+E548+E549</f>
        <v>0</v>
      </c>
      <c r="F547" s="259" t="s">
        <v>324</v>
      </c>
      <c r="G547" s="395"/>
      <c r="H547" s="416"/>
      <c r="I547" s="427"/>
      <c r="J547" s="63"/>
      <c r="K547" s="14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</row>
    <row r="548" spans="1:59" s="25" customFormat="1" ht="15" x14ac:dyDescent="0.25">
      <c r="A548" s="14"/>
      <c r="B548" s="257"/>
      <c r="C548" s="5" t="s">
        <v>449</v>
      </c>
      <c r="D548" s="267" t="s">
        <v>450</v>
      </c>
      <c r="E548" s="268"/>
      <c r="F548" s="269" t="s">
        <v>325</v>
      </c>
      <c r="G548" s="396">
        <v>214</v>
      </c>
      <c r="H548" s="403" t="s">
        <v>983</v>
      </c>
      <c r="I548" s="428">
        <f>E548</f>
        <v>0</v>
      </c>
      <c r="J548" t="s">
        <v>699</v>
      </c>
      <c r="K548" s="14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</row>
    <row r="549" spans="1:59" s="25" customFormat="1" ht="15" x14ac:dyDescent="0.25">
      <c r="A549" s="14"/>
      <c r="B549" s="257"/>
      <c r="C549" s="5" t="s">
        <v>451</v>
      </c>
      <c r="D549" s="267" t="s">
        <v>452</v>
      </c>
      <c r="E549" s="268"/>
      <c r="F549" s="269" t="s">
        <v>325</v>
      </c>
      <c r="G549" s="396">
        <v>215</v>
      </c>
      <c r="H549" s="403" t="s">
        <v>982</v>
      </c>
      <c r="I549" s="428">
        <f>E549</f>
        <v>0</v>
      </c>
      <c r="J549" t="s">
        <v>699</v>
      </c>
      <c r="K549" s="14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</row>
    <row r="550" spans="1:59" s="25" customFormat="1" ht="15" x14ac:dyDescent="0.25">
      <c r="A550" s="14"/>
      <c r="B550" s="293">
        <v>0</v>
      </c>
      <c r="C550" s="264" t="s">
        <v>704</v>
      </c>
      <c r="D550" s="265" t="s">
        <v>706</v>
      </c>
      <c r="E550" s="266">
        <f>SUM(E551)</f>
        <v>4000000</v>
      </c>
      <c r="F550" s="259" t="s">
        <v>324</v>
      </c>
      <c r="G550" s="391"/>
      <c r="H550" s="410"/>
      <c r="I550" s="425"/>
      <c r="J550" s="11"/>
      <c r="K550" s="14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</row>
    <row r="551" spans="1:59" s="25" customFormat="1" ht="15" x14ac:dyDescent="0.25">
      <c r="A551" s="14"/>
      <c r="B551" s="257"/>
      <c r="C551" s="5" t="s">
        <v>705</v>
      </c>
      <c r="D551" s="267" t="s">
        <v>707</v>
      </c>
      <c r="E551" s="268">
        <v>4000000</v>
      </c>
      <c r="F551" s="269" t="s">
        <v>325</v>
      </c>
      <c r="G551" s="396">
        <v>221</v>
      </c>
      <c r="H551" s="403" t="s">
        <v>716</v>
      </c>
      <c r="I551" s="428">
        <f>E551</f>
        <v>4000000</v>
      </c>
      <c r="J551" t="s">
        <v>699</v>
      </c>
      <c r="K551" s="14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</row>
    <row r="552" spans="1:59" s="25" customFormat="1" ht="204" customHeight="1" x14ac:dyDescent="0.25">
      <c r="A552" s="14"/>
      <c r="B552" s="257"/>
      <c r="C552" s="5"/>
      <c r="D552" s="267"/>
      <c r="E552" s="268"/>
      <c r="F552" s="269"/>
      <c r="G552" s="397"/>
      <c r="H552" s="402"/>
      <c r="I552" s="429"/>
      <c r="J552" s="14"/>
      <c r="K552" s="14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</row>
    <row r="553" spans="1:59" s="25" customFormat="1" ht="17.25" hidden="1" x14ac:dyDescent="0.25">
      <c r="A553" s="14"/>
      <c r="B553" s="361" t="s">
        <v>648</v>
      </c>
      <c r="C553" s="5" t="s">
        <v>1153</v>
      </c>
      <c r="D553" s="267"/>
      <c r="E553" s="268"/>
      <c r="F553" s="269"/>
      <c r="G553" s="397"/>
      <c r="H553" s="402"/>
      <c r="I553" s="429"/>
      <c r="J553" s="14"/>
      <c r="K553" s="14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</row>
    <row r="554" spans="1:59" s="25" customFormat="1" ht="32.450000000000003" hidden="1" customHeight="1" x14ac:dyDescent="0.25">
      <c r="A554" s="14"/>
      <c r="B554" s="446" t="s">
        <v>701</v>
      </c>
      <c r="C554" s="446"/>
      <c r="D554" s="294"/>
      <c r="E554" s="268"/>
      <c r="F554" s="269"/>
      <c r="G554" s="397"/>
      <c r="H554" s="402"/>
      <c r="I554" s="429"/>
      <c r="J554" s="14"/>
      <c r="K554" s="14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</row>
    <row r="555" spans="1:59" ht="18" hidden="1" customHeight="1" x14ac:dyDescent="0.25">
      <c r="B555" s="447" t="s">
        <v>702</v>
      </c>
      <c r="C555" s="447"/>
      <c r="D555" s="294"/>
      <c r="E555" s="7"/>
      <c r="F555" s="269"/>
    </row>
    <row r="556" spans="1:59" ht="30" hidden="1" customHeight="1" x14ac:dyDescent="0.25">
      <c r="B556" s="448" t="s">
        <v>703</v>
      </c>
      <c r="C556" s="448"/>
      <c r="D556" s="294"/>
      <c r="E556" s="7"/>
      <c r="F556" s="259"/>
    </row>
    <row r="557" spans="1:59" ht="15" hidden="1" x14ac:dyDescent="0.25">
      <c r="B557" s="9"/>
      <c r="D557" s="294"/>
      <c r="E557" s="7"/>
      <c r="F557" s="259"/>
    </row>
    <row r="558" spans="1:59" x14ac:dyDescent="0.2">
      <c r="E558" s="295"/>
    </row>
    <row r="559" spans="1:59" x14ac:dyDescent="0.2">
      <c r="E559" s="295"/>
    </row>
    <row r="560" spans="1:59" x14ac:dyDescent="0.2">
      <c r="E560" s="295"/>
    </row>
    <row r="561" spans="1:59" x14ac:dyDescent="0.2">
      <c r="E561" s="295"/>
    </row>
    <row r="562" spans="1:59" x14ac:dyDescent="0.2">
      <c r="E562" s="295"/>
    </row>
    <row r="563" spans="1:59" x14ac:dyDescent="0.2">
      <c r="E563" s="295"/>
    </row>
    <row r="564" spans="1:59" x14ac:dyDescent="0.2">
      <c r="E564" s="295"/>
    </row>
    <row r="568" spans="1:59" s="42" customFormat="1" x14ac:dyDescent="0.2">
      <c r="A568" s="14"/>
      <c r="B568" s="17"/>
      <c r="C568" s="14"/>
      <c r="D568" s="41"/>
      <c r="F568" s="62"/>
      <c r="G568" s="397"/>
      <c r="H568" s="402"/>
      <c r="I568" s="429"/>
      <c r="J568" s="14"/>
      <c r="K568" s="14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</row>
    <row r="569" spans="1:59" s="42" customFormat="1" x14ac:dyDescent="0.2">
      <c r="A569" s="14"/>
      <c r="B569" s="17"/>
      <c r="C569" s="14"/>
      <c r="D569" s="41"/>
      <c r="F569" s="62"/>
      <c r="G569" s="397"/>
      <c r="H569" s="402"/>
      <c r="I569" s="429"/>
      <c r="J569" s="14"/>
      <c r="K569" s="14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</row>
  </sheetData>
  <sheetProtection algorithmName="SHA-512" hashValue="/sT31uLKlOYF+CjS7QE+7I94hdqbwe3wj0Glg4DXvoSGj5x3t3XROb+ev77xJ6tK/bb1Mu7aRH1WqVtERVwfTg==" saltValue="+WngsFpbI+wf5KWzj1lOYQ==" spinCount="100000" sheet="1" formatColumns="0" formatRows="0" insertRows="0" insertHyperlinks="0" autoFilter="0" pivotTables="0"/>
  <autoFilter ref="A6:BG545" xr:uid="{00000000-0009-0000-0000-000000000000}"/>
  <mergeCells count="10">
    <mergeCell ref="B554:C554"/>
    <mergeCell ref="B555:C555"/>
    <mergeCell ref="B556:C556"/>
    <mergeCell ref="G408:H409"/>
    <mergeCell ref="C1:D1"/>
    <mergeCell ref="C2:D2"/>
    <mergeCell ref="F2:F5"/>
    <mergeCell ref="G2:I2"/>
    <mergeCell ref="G246:H247"/>
    <mergeCell ref="G248:H250"/>
  </mergeCells>
  <phoneticPr fontId="79" type="noConversion"/>
  <pageMargins left="0.74803149606299213" right="0.55118110236220474" top="0.59055118110236227" bottom="0.59055118110236227" header="0.51181102362204722" footer="0.31496062992125984"/>
  <pageSetup scale="80" orientation="portrait" r:id="rId1"/>
  <headerFooter alignWithMargins="0">
    <oddFooter>&amp;R&amp;9&amp;P/&amp;N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586"/>
  <sheetViews>
    <sheetView topLeftCell="A3" zoomScale="110" zoomScaleNormal="110" workbookViewId="0">
      <pane xSplit="3" ySplit="5" topLeftCell="D64" activePane="bottomRight" state="frozen"/>
      <selection activeCell="A3" sqref="A3"/>
      <selection pane="topRight" activeCell="D3" sqref="D3"/>
      <selection pane="bottomLeft" activeCell="A6" sqref="A6"/>
      <selection pane="bottomRight" activeCell="F69" sqref="F69"/>
    </sheetView>
  </sheetViews>
  <sheetFormatPr baseColWidth="10" defaultColWidth="19.42578125" defaultRowHeight="15" x14ac:dyDescent="0.2"/>
  <cols>
    <col min="1" max="1" width="5.140625" style="14" customWidth="1"/>
    <col min="2" max="2" width="9.42578125" style="17" bestFit="1" customWidth="1"/>
    <col min="3" max="3" width="66.5703125" style="14" customWidth="1"/>
    <col min="4" max="4" width="21.28515625" style="41" customWidth="1"/>
    <col min="5" max="5" width="12.7109375" style="431" customWidth="1"/>
    <col min="6" max="17" width="19.42578125" style="57"/>
    <col min="18" max="16384" width="19.42578125" style="14"/>
  </cols>
  <sheetData>
    <row r="1" spans="1:6" ht="15.75" thickBot="1" x14ac:dyDescent="0.25"/>
    <row r="2" spans="1:6" ht="22.5" thickBot="1" x14ac:dyDescent="0.3">
      <c r="A2"/>
      <c r="B2"/>
      <c r="C2" s="100" t="s">
        <v>0</v>
      </c>
      <c r="D2" s="455" t="s">
        <v>1</v>
      </c>
    </row>
    <row r="3" spans="1:6" ht="21.75" x14ac:dyDescent="0.25">
      <c r="A3"/>
      <c r="B3"/>
      <c r="C3" s="445" t="s">
        <v>1379</v>
      </c>
      <c r="D3" s="456"/>
    </row>
    <row r="4" spans="1:6" ht="21.75" hidden="1" x14ac:dyDescent="0.25">
      <c r="A4"/>
      <c r="B4"/>
      <c r="C4" s="445"/>
      <c r="D4" s="456"/>
    </row>
    <row r="5" spans="1:6" s="57" customFormat="1" ht="20.25" thickBot="1" x14ac:dyDescent="0.3">
      <c r="B5"/>
      <c r="C5" s="330" t="s">
        <v>1326</v>
      </c>
      <c r="D5" s="457"/>
      <c r="E5" s="431"/>
    </row>
    <row r="6" spans="1:6" s="57" customFormat="1" ht="13.15" hidden="1" customHeight="1" thickBot="1" x14ac:dyDescent="0.3">
      <c r="A6" s="329" t="s">
        <v>318</v>
      </c>
      <c r="B6"/>
      <c r="C6" s="328"/>
      <c r="D6" s="320"/>
      <c r="E6" s="431"/>
    </row>
    <row r="7" spans="1:6" s="57" customFormat="1" ht="20.25" thickBot="1" x14ac:dyDescent="0.25">
      <c r="B7" s="99" t="s">
        <v>16</v>
      </c>
      <c r="C7" s="211" t="s">
        <v>2</v>
      </c>
      <c r="D7" s="212">
        <f>D10+D115+D135+D138</f>
        <v>127233358</v>
      </c>
      <c r="E7" s="431"/>
    </row>
    <row r="8" spans="1:6" s="57" customFormat="1" ht="15" customHeight="1" x14ac:dyDescent="0.2">
      <c r="A8" s="72"/>
      <c r="B8" s="72"/>
      <c r="C8" s="102"/>
      <c r="D8" s="103"/>
      <c r="E8" s="431"/>
    </row>
    <row r="9" spans="1:6" s="57" customFormat="1" ht="15" customHeight="1" x14ac:dyDescent="0.25">
      <c r="A9"/>
      <c r="B9" s="92">
        <v>4000</v>
      </c>
      <c r="C9" s="214" t="s">
        <v>770</v>
      </c>
      <c r="D9" s="215">
        <f>'Presupuesto de Ingresos 2026'!E7</f>
        <v>127233358</v>
      </c>
      <c r="E9" s="431"/>
    </row>
    <row r="10" spans="1:6" s="57" customFormat="1" ht="15" customHeight="1" x14ac:dyDescent="0.25">
      <c r="A10"/>
      <c r="B10" s="92">
        <v>4100</v>
      </c>
      <c r="C10" s="214" t="s">
        <v>771</v>
      </c>
      <c r="D10" s="215">
        <f>'Presupuesto de Ingresos 2026'!E8</f>
        <v>15907500</v>
      </c>
      <c r="E10" s="431"/>
      <c r="F10" s="319"/>
    </row>
    <row r="11" spans="1:6" s="57" customFormat="1" ht="15" customHeight="1" x14ac:dyDescent="0.2">
      <c r="A11" s="303">
        <v>1</v>
      </c>
      <c r="B11" s="92">
        <v>4110</v>
      </c>
      <c r="C11" s="214" t="s">
        <v>3</v>
      </c>
      <c r="D11" s="215">
        <f>'Presupuesto de Ingresos 2026'!E9</f>
        <v>9540000</v>
      </c>
      <c r="E11" s="431"/>
    </row>
    <row r="12" spans="1:6" s="57" customFormat="1" ht="15" customHeight="1" x14ac:dyDescent="0.2">
      <c r="A12" s="303">
        <v>11</v>
      </c>
      <c r="B12" s="93">
        <v>4111</v>
      </c>
      <c r="C12" s="216" t="s">
        <v>773</v>
      </c>
      <c r="D12" s="217">
        <f>'Presupuesto de Ingresos 2026'!E10</f>
        <v>30000</v>
      </c>
      <c r="E12" s="431"/>
    </row>
    <row r="13" spans="1:6" s="57" customFormat="1" ht="17.25" x14ac:dyDescent="0.25">
      <c r="A13"/>
      <c r="B13" s="94" t="s">
        <v>26</v>
      </c>
      <c r="C13" s="104" t="s">
        <v>755</v>
      </c>
      <c r="D13" s="105">
        <f>'Presupuesto de Ingresos 2026'!E11</f>
        <v>10000</v>
      </c>
      <c r="E13" s="431"/>
    </row>
    <row r="14" spans="1:6" s="57" customFormat="1" ht="17.25" x14ac:dyDescent="0.25">
      <c r="A14"/>
      <c r="B14" s="94" t="s">
        <v>31</v>
      </c>
      <c r="C14" s="104" t="s">
        <v>774</v>
      </c>
      <c r="D14" s="105">
        <f>'Presupuesto de Ingresos 2026'!E14</f>
        <v>20000</v>
      </c>
      <c r="E14" s="431"/>
    </row>
    <row r="15" spans="1:6" s="57" customFormat="1" ht="15" customHeight="1" x14ac:dyDescent="0.2">
      <c r="A15" s="312">
        <v>12</v>
      </c>
      <c r="B15" s="93">
        <v>4112</v>
      </c>
      <c r="C15" s="216" t="s">
        <v>775</v>
      </c>
      <c r="D15" s="217">
        <f>'Presupuesto de Ingresos 2026'!E17</f>
        <v>8400000</v>
      </c>
      <c r="E15" s="431"/>
    </row>
    <row r="16" spans="1:6" s="57" customFormat="1" ht="17.25" x14ac:dyDescent="0.25">
      <c r="A16"/>
      <c r="B16" s="94" t="s">
        <v>35</v>
      </c>
      <c r="C16" s="104" t="s">
        <v>756</v>
      </c>
      <c r="D16" s="105">
        <f>'Presupuesto de Ingresos 2026'!E18</f>
        <v>8400000</v>
      </c>
      <c r="E16" s="431"/>
    </row>
    <row r="17" spans="1:17" s="57" customFormat="1" ht="15" customHeight="1" x14ac:dyDescent="0.2">
      <c r="A17" s="312">
        <v>13</v>
      </c>
      <c r="B17" s="93">
        <v>4113</v>
      </c>
      <c r="C17" s="218" t="s">
        <v>776</v>
      </c>
      <c r="D17" s="219">
        <f>'Presupuesto de Ingresos 2026'!E28</f>
        <v>200000</v>
      </c>
      <c r="E17" s="431"/>
    </row>
    <row r="18" spans="1:17" s="57" customFormat="1" ht="17.25" x14ac:dyDescent="0.25">
      <c r="A18"/>
      <c r="B18" s="94" t="s">
        <v>46</v>
      </c>
      <c r="C18" s="104" t="s">
        <v>777</v>
      </c>
      <c r="D18" s="105">
        <f>'Presupuesto de Ingresos 2026'!E29</f>
        <v>200000</v>
      </c>
      <c r="E18" s="431"/>
    </row>
    <row r="19" spans="1:17" s="57" customFormat="1" ht="15" customHeight="1" x14ac:dyDescent="0.2">
      <c r="A19" s="312">
        <v>17</v>
      </c>
      <c r="B19" s="93">
        <v>4117</v>
      </c>
      <c r="C19" s="216" t="s">
        <v>778</v>
      </c>
      <c r="D19" s="217">
        <f>'Presupuesto de Ingresos 2026'!E31</f>
        <v>910000</v>
      </c>
      <c r="E19" s="431"/>
    </row>
    <row r="20" spans="1:17" s="57" customFormat="1" ht="17.25" x14ac:dyDescent="0.25">
      <c r="A20"/>
      <c r="B20" s="94" t="s">
        <v>46</v>
      </c>
      <c r="C20" s="104" t="s">
        <v>1327</v>
      </c>
      <c r="D20" s="105">
        <f>'Presupuesto de Ingresos 2026'!E32</f>
        <v>250000</v>
      </c>
      <c r="E20" s="431"/>
    </row>
    <row r="21" spans="1:17" s="57" customFormat="1" ht="17.25" x14ac:dyDescent="0.25">
      <c r="A21"/>
      <c r="B21" s="94" t="s">
        <v>46</v>
      </c>
      <c r="C21" s="104" t="s">
        <v>1328</v>
      </c>
      <c r="D21" s="105">
        <f>'Presupuesto de Ingresos 2026'!E37</f>
        <v>600000</v>
      </c>
      <c r="E21" s="431"/>
    </row>
    <row r="22" spans="1:17" s="57" customFormat="1" ht="17.25" x14ac:dyDescent="0.25">
      <c r="A22"/>
      <c r="B22" s="94" t="s">
        <v>46</v>
      </c>
      <c r="C22" s="104" t="s">
        <v>1329</v>
      </c>
      <c r="D22" s="105">
        <f>'Presupuesto de Ingresos 2026'!E42</f>
        <v>20000</v>
      </c>
      <c r="E22" s="431"/>
    </row>
    <row r="23" spans="1:17" s="57" customFormat="1" ht="17.25" x14ac:dyDescent="0.25">
      <c r="A23"/>
      <c r="B23" s="94" t="s">
        <v>46</v>
      </c>
      <c r="C23" s="104" t="s">
        <v>1330</v>
      </c>
      <c r="D23" s="105">
        <f>'Presupuesto de Ingresos 2026'!E47</f>
        <v>20000</v>
      </c>
      <c r="E23" s="431"/>
    </row>
    <row r="24" spans="1:17" s="57" customFormat="1" ht="17.25" x14ac:dyDescent="0.25">
      <c r="A24"/>
      <c r="B24" s="94" t="s">
        <v>46</v>
      </c>
      <c r="C24" s="104" t="s">
        <v>765</v>
      </c>
      <c r="D24" s="105">
        <f>'Presupuesto de Ingresos 2026'!E52</f>
        <v>20000</v>
      </c>
      <c r="E24" s="431"/>
    </row>
    <row r="25" spans="1:17" s="42" customFormat="1" ht="51.75" x14ac:dyDescent="0.2">
      <c r="A25" s="312">
        <v>19</v>
      </c>
      <c r="B25" s="93">
        <v>4119</v>
      </c>
      <c r="C25" s="216" t="s">
        <v>877</v>
      </c>
      <c r="D25" s="221">
        <f>'Presupuesto de Ingresos 2026'!E57</f>
        <v>0</v>
      </c>
      <c r="E25" s="431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s="42" customFormat="1" ht="17.25" x14ac:dyDescent="0.2">
      <c r="A26" s="312">
        <v>18</v>
      </c>
      <c r="B26" s="93"/>
      <c r="C26" s="216" t="s">
        <v>4</v>
      </c>
      <c r="D26" s="221" t="s">
        <v>333</v>
      </c>
      <c r="E26" s="431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s="42" customFormat="1" ht="15" customHeight="1" x14ac:dyDescent="0.2">
      <c r="A27" s="312">
        <v>3</v>
      </c>
      <c r="B27" s="92">
        <v>4130</v>
      </c>
      <c r="C27" s="214" t="s">
        <v>779</v>
      </c>
      <c r="D27" s="215">
        <f>'Presupuesto de Ingresos 2026'!E60</f>
        <v>0</v>
      </c>
      <c r="E27" s="431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s="42" customFormat="1" ht="15" customHeight="1" x14ac:dyDescent="0.2">
      <c r="A28" s="312">
        <v>31</v>
      </c>
      <c r="B28" s="93">
        <v>4131</v>
      </c>
      <c r="C28" s="216" t="s">
        <v>795</v>
      </c>
      <c r="D28" s="217">
        <f>'Presupuesto de Ingresos 2026'!E61</f>
        <v>0</v>
      </c>
      <c r="E28" s="431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s="42" customFormat="1" ht="51.75" x14ac:dyDescent="0.2">
      <c r="A29" s="312">
        <v>39</v>
      </c>
      <c r="B29" s="93"/>
      <c r="C29" s="216" t="s">
        <v>878</v>
      </c>
      <c r="D29" s="217">
        <f>'Presupuesto de Ingresos 2026'!E63</f>
        <v>0</v>
      </c>
      <c r="E29" s="431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s="42" customFormat="1" ht="15" customHeight="1" x14ac:dyDescent="0.2">
      <c r="A30" s="312">
        <v>4</v>
      </c>
      <c r="B30" s="92">
        <v>4140</v>
      </c>
      <c r="C30" s="214" t="s">
        <v>6</v>
      </c>
      <c r="D30" s="213">
        <f>'Presupuesto de Ingresos 2026'!E65</f>
        <v>5757500</v>
      </c>
      <c r="E30" s="431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s="42" customFormat="1" ht="30" customHeight="1" x14ac:dyDescent="0.2">
      <c r="A31" s="312">
        <v>41</v>
      </c>
      <c r="B31" s="93">
        <v>4141</v>
      </c>
      <c r="C31" s="216" t="s">
        <v>780</v>
      </c>
      <c r="D31" s="217">
        <f>'Presupuesto de Ingresos 2026'!E66</f>
        <v>685000</v>
      </c>
      <c r="E31" s="431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s="42" customFormat="1" ht="17.25" x14ac:dyDescent="0.25">
      <c r="A32"/>
      <c r="B32" s="94" t="s">
        <v>74</v>
      </c>
      <c r="C32" s="104" t="s">
        <v>781</v>
      </c>
      <c r="D32" s="105">
        <f>'Presupuesto de Ingresos 2026'!E67</f>
        <v>250000</v>
      </c>
      <c r="E32" s="431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s="42" customFormat="1" ht="17.25" x14ac:dyDescent="0.25">
      <c r="A33"/>
      <c r="B33" s="94" t="s">
        <v>78</v>
      </c>
      <c r="C33" s="104" t="s">
        <v>782</v>
      </c>
      <c r="D33" s="105">
        <f>'Presupuesto de Ingresos 2026'!E69</f>
        <v>10000</v>
      </c>
      <c r="E33" s="431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s="42" customFormat="1" ht="17.25" x14ac:dyDescent="0.25">
      <c r="A34"/>
      <c r="B34" s="94" t="s">
        <v>456</v>
      </c>
      <c r="C34" s="104" t="s">
        <v>757</v>
      </c>
      <c r="D34" s="105">
        <f>'Presupuesto de Ingresos 2026'!E71</f>
        <v>0</v>
      </c>
      <c r="E34" s="431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s="42" customFormat="1" ht="17.25" x14ac:dyDescent="0.25">
      <c r="A35"/>
      <c r="B35" s="94" t="s">
        <v>460</v>
      </c>
      <c r="C35" s="104" t="s">
        <v>783</v>
      </c>
      <c r="D35" s="105">
        <f>'Presupuesto de Ingresos 2026'!E79</f>
        <v>0</v>
      </c>
      <c r="E35" s="431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s="42" customFormat="1" ht="17.25" x14ac:dyDescent="0.25">
      <c r="A36"/>
      <c r="B36" s="94" t="s">
        <v>348</v>
      </c>
      <c r="C36" s="104" t="s">
        <v>784</v>
      </c>
      <c r="D36" s="105">
        <f>'Presupuesto de Ingresos 2026'!E86</f>
        <v>425000</v>
      </c>
      <c r="E36" s="431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s="42" customFormat="1" ht="15" customHeight="1" x14ac:dyDescent="0.2">
      <c r="A37" s="312">
        <v>43</v>
      </c>
      <c r="B37" s="93">
        <v>4143</v>
      </c>
      <c r="C37" s="216" t="s">
        <v>785</v>
      </c>
      <c r="D37" s="217">
        <f>'Presupuesto de Ingresos 2026'!E92</f>
        <v>4637500</v>
      </c>
      <c r="E37" s="431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s="42" customFormat="1" ht="17.25" x14ac:dyDescent="0.25">
      <c r="A38"/>
      <c r="B38" s="94" t="s">
        <v>83</v>
      </c>
      <c r="C38" s="104" t="s">
        <v>783</v>
      </c>
      <c r="D38" s="105">
        <f>'Presupuesto de Ingresos 2026'!E93</f>
        <v>110000</v>
      </c>
      <c r="E38" s="431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s="42" customFormat="1" ht="17.25" x14ac:dyDescent="0.25">
      <c r="A39"/>
      <c r="B39" s="94" t="s">
        <v>109</v>
      </c>
      <c r="C39" s="104" t="s">
        <v>758</v>
      </c>
      <c r="D39" s="105">
        <f>'Presupuesto de Ingresos 2026'!E111</f>
        <v>402500</v>
      </c>
      <c r="E39" s="431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s="42" customFormat="1" ht="17.25" x14ac:dyDescent="0.25">
      <c r="A40"/>
      <c r="B40" s="94" t="s">
        <v>129</v>
      </c>
      <c r="C40" s="104" t="s">
        <v>757</v>
      </c>
      <c r="D40" s="105">
        <f>'Presupuesto de Ingresos 2026'!E137</f>
        <v>15000</v>
      </c>
      <c r="E40" s="431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s="42" customFormat="1" ht="17.25" x14ac:dyDescent="0.25">
      <c r="A41"/>
      <c r="B41" s="94" t="s">
        <v>151</v>
      </c>
      <c r="C41" s="104" t="s">
        <v>786</v>
      </c>
      <c r="D41" s="105">
        <f>'Presupuesto de Ingresos 2026'!E157</f>
        <v>305000</v>
      </c>
      <c r="E41" s="431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s="42" customFormat="1" ht="34.5" x14ac:dyDescent="0.25">
      <c r="A42"/>
      <c r="B42" s="94" t="s">
        <v>160</v>
      </c>
      <c r="C42" s="104" t="s">
        <v>787</v>
      </c>
      <c r="D42" s="105">
        <f>'Presupuesto de Ingresos 2026'!E172</f>
        <v>250000</v>
      </c>
      <c r="E42" s="431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s="42" customFormat="1" ht="17.25" x14ac:dyDescent="0.25">
      <c r="A43"/>
      <c r="B43" s="94" t="s">
        <v>168</v>
      </c>
      <c r="C43" s="104" t="s">
        <v>1029</v>
      </c>
      <c r="D43" s="105">
        <f>'Presupuesto de Ingresos 2026'!E178</f>
        <v>1000000</v>
      </c>
      <c r="E43" s="431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s="42" customFormat="1" ht="17.25" x14ac:dyDescent="0.25">
      <c r="A44"/>
      <c r="B44" s="94" t="s">
        <v>171</v>
      </c>
      <c r="C44" s="104" t="s">
        <v>759</v>
      </c>
      <c r="D44" s="105">
        <f>'Presupuesto de Ingresos 2026'!E180</f>
        <v>65000</v>
      </c>
      <c r="E44" s="431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s="42" customFormat="1" ht="17.25" x14ac:dyDescent="0.25">
      <c r="A45"/>
      <c r="B45" s="94" t="s">
        <v>178</v>
      </c>
      <c r="C45" s="104" t="s">
        <v>760</v>
      </c>
      <c r="D45" s="105">
        <f>'Presupuesto de Ingresos 2026'!E190</f>
        <v>80000</v>
      </c>
      <c r="E45" s="431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s="42" customFormat="1" ht="17.25" x14ac:dyDescent="0.25">
      <c r="A46"/>
      <c r="B46" s="94" t="s">
        <v>186</v>
      </c>
      <c r="C46" s="104" t="s">
        <v>788</v>
      </c>
      <c r="D46" s="105">
        <f>'Presupuesto de Ingresos 2026'!E197</f>
        <v>255000</v>
      </c>
      <c r="E46" s="431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s="42" customFormat="1" ht="17.25" x14ac:dyDescent="0.25">
      <c r="A47"/>
      <c r="B47" s="94" t="s">
        <v>202</v>
      </c>
      <c r="C47" s="104" t="s">
        <v>898</v>
      </c>
      <c r="D47" s="105">
        <f>'Presupuesto de Ingresos 2026'!E207</f>
        <v>590000</v>
      </c>
      <c r="E47" s="431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s="42" customFormat="1" ht="17.25" x14ac:dyDescent="0.25">
      <c r="A48"/>
      <c r="B48" s="94" t="s">
        <v>215</v>
      </c>
      <c r="C48" s="104" t="s">
        <v>897</v>
      </c>
      <c r="D48" s="105">
        <f>'Presupuesto de Ingresos 2026'!E216</f>
        <v>0</v>
      </c>
      <c r="E48" s="431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s="42" customFormat="1" ht="17.25" x14ac:dyDescent="0.25">
      <c r="A49"/>
      <c r="B49" s="94" t="s">
        <v>224</v>
      </c>
      <c r="C49" s="104" t="s">
        <v>899</v>
      </c>
      <c r="D49" s="105">
        <f>'Presupuesto de Ingresos 2026'!E225</f>
        <v>275000</v>
      </c>
      <c r="E49" s="431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s="42" customFormat="1" ht="17.25" x14ac:dyDescent="0.25">
      <c r="A50"/>
      <c r="B50" s="94" t="s">
        <v>234</v>
      </c>
      <c r="C50" s="104" t="s">
        <v>901</v>
      </c>
      <c r="D50" s="105">
        <f>'Presupuesto de Ingresos 2026'!E234</f>
        <v>1200000</v>
      </c>
      <c r="E50" s="431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s="42" customFormat="1" ht="17.25" x14ac:dyDescent="0.25">
      <c r="A51"/>
      <c r="B51" s="94" t="s">
        <v>236</v>
      </c>
      <c r="C51" s="104" t="s">
        <v>900</v>
      </c>
      <c r="D51" s="105">
        <f>'Presupuesto de Ingresos 2026'!E237</f>
        <v>20000</v>
      </c>
      <c r="E51" s="431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s="42" customFormat="1" ht="17.25" x14ac:dyDescent="0.25">
      <c r="A52"/>
      <c r="B52" s="94" t="s">
        <v>238</v>
      </c>
      <c r="C52" s="104" t="s">
        <v>761</v>
      </c>
      <c r="D52" s="105">
        <f>'Presupuesto de Ingresos 2026'!E240</f>
        <v>50000</v>
      </c>
      <c r="E52" s="431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s="42" customFormat="1" ht="17.25" x14ac:dyDescent="0.25">
      <c r="A53"/>
      <c r="B53" s="94" t="s">
        <v>247</v>
      </c>
      <c r="C53" s="104" t="s">
        <v>789</v>
      </c>
      <c r="D53" s="105">
        <f>'Presupuesto de Ingresos 2026'!E242</f>
        <v>20000</v>
      </c>
      <c r="E53" s="431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s="42" customFormat="1" ht="17.25" x14ac:dyDescent="0.25">
      <c r="A54"/>
      <c r="B54" s="94" t="s">
        <v>251</v>
      </c>
      <c r="C54" s="104" t="s">
        <v>762</v>
      </c>
      <c r="D54" s="105">
        <f>'Presupuesto de Ingresos 2026'!E245</f>
        <v>0</v>
      </c>
      <c r="E54" s="431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s="42" customFormat="1" ht="15" customHeight="1" x14ac:dyDescent="0.2">
      <c r="A55" s="312">
        <v>45</v>
      </c>
      <c r="B55" s="93">
        <v>4144</v>
      </c>
      <c r="C55" s="216" t="s">
        <v>790</v>
      </c>
      <c r="D55" s="217">
        <f>'Presupuesto de Ingresos 2026'!E276</f>
        <v>0</v>
      </c>
      <c r="E55" s="431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s="42" customFormat="1" ht="51.75" x14ac:dyDescent="0.2">
      <c r="A56" s="312">
        <v>49</v>
      </c>
      <c r="B56" s="93"/>
      <c r="C56" s="216" t="s">
        <v>879</v>
      </c>
      <c r="D56" s="217">
        <f>'Presupuesto de Ingresos 2026'!E282</f>
        <v>0</v>
      </c>
      <c r="E56" s="431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s="42" customFormat="1" ht="15" customHeight="1" x14ac:dyDescent="0.2">
      <c r="A57" s="312">
        <v>44</v>
      </c>
      <c r="B57" s="93">
        <v>4149</v>
      </c>
      <c r="C57" s="216" t="s">
        <v>7</v>
      </c>
      <c r="D57" s="217">
        <f>'Presupuesto de Ingresos 2026'!E284</f>
        <v>435000</v>
      </c>
      <c r="E57" s="431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s="210" customFormat="1" ht="15" customHeight="1" x14ac:dyDescent="0.2">
      <c r="A58" s="95"/>
      <c r="B58" s="225"/>
      <c r="C58" s="104" t="s">
        <v>889</v>
      </c>
      <c r="D58" s="105">
        <f>'Presupuesto de Ingresos 2026'!E285</f>
        <v>75000</v>
      </c>
      <c r="E58" s="431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s="210" customFormat="1" ht="15" customHeight="1" x14ac:dyDescent="0.2">
      <c r="A59" s="95"/>
      <c r="B59" s="225"/>
      <c r="C59" s="104" t="s">
        <v>890</v>
      </c>
      <c r="D59" s="105">
        <f>'Presupuesto de Ingresos 2026'!E286</f>
        <v>10000</v>
      </c>
      <c r="E59" s="431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s="210" customFormat="1" ht="15" customHeight="1" x14ac:dyDescent="0.2">
      <c r="A60" s="95"/>
      <c r="B60" s="225"/>
      <c r="C60" s="104" t="s">
        <v>891</v>
      </c>
      <c r="D60" s="105">
        <f>'Presupuesto de Ingresos 2026'!E287</f>
        <v>25000</v>
      </c>
      <c r="E60" s="431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s="210" customFormat="1" ht="15" customHeight="1" x14ac:dyDescent="0.2">
      <c r="A61" s="95"/>
      <c r="B61" s="225"/>
      <c r="C61" s="104" t="s">
        <v>892</v>
      </c>
      <c r="D61" s="105">
        <f>'Presupuesto de Ingresos 2026'!E288</f>
        <v>250000</v>
      </c>
      <c r="E61" s="431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s="210" customFormat="1" ht="15" customHeight="1" x14ac:dyDescent="0.2">
      <c r="A62" s="95"/>
      <c r="B62" s="225"/>
      <c r="C62" s="104" t="s">
        <v>893</v>
      </c>
      <c r="D62" s="105">
        <f>'Presupuesto de Ingresos 2026'!E289</f>
        <v>5000</v>
      </c>
      <c r="E62" s="431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s="210" customFormat="1" ht="15" customHeight="1" x14ac:dyDescent="0.2">
      <c r="A63" s="95"/>
      <c r="B63" s="225"/>
      <c r="C63" s="104" t="s">
        <v>894</v>
      </c>
      <c r="D63" s="105">
        <f>'Presupuesto de Ingresos 2026'!E290</f>
        <v>60000</v>
      </c>
      <c r="E63" s="431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s="42" customFormat="1" ht="17.25" x14ac:dyDescent="0.25">
      <c r="A64"/>
      <c r="B64" s="94" t="s">
        <v>575</v>
      </c>
      <c r="C64" s="104" t="s">
        <v>895</v>
      </c>
      <c r="D64" s="105">
        <f>'Presupuesto de Ingresos 2026'!E291</f>
        <v>10000</v>
      </c>
      <c r="E64" s="431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s="42" customFormat="1" ht="15" customHeight="1" x14ac:dyDescent="0.2">
      <c r="A65" s="312">
        <v>5</v>
      </c>
      <c r="B65" s="92">
        <v>4150</v>
      </c>
      <c r="C65" s="214" t="s">
        <v>8</v>
      </c>
      <c r="D65" s="215">
        <f>'Presupuesto de Ingresos 2026'!E305</f>
        <v>10000</v>
      </c>
      <c r="E65" s="431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s="42" customFormat="1" ht="17.25" x14ac:dyDescent="0.2">
      <c r="A66" s="312">
        <v>51</v>
      </c>
      <c r="B66" s="93">
        <v>4151</v>
      </c>
      <c r="C66" s="216" t="s">
        <v>8</v>
      </c>
      <c r="D66" s="217">
        <f>'Presupuesto de Ingresos 2026'!E306</f>
        <v>10000</v>
      </c>
      <c r="E66" s="431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s="42" customFormat="1" ht="17.25" x14ac:dyDescent="0.25">
      <c r="A67"/>
      <c r="B67" s="94" t="s">
        <v>262</v>
      </c>
      <c r="C67" s="104" t="s">
        <v>763</v>
      </c>
      <c r="D67" s="105">
        <f>'Presupuesto de Ingresos 2026'!E307</f>
        <v>0</v>
      </c>
      <c r="E67" s="431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s="42" customFormat="1" ht="17.25" x14ac:dyDescent="0.25">
      <c r="A68"/>
      <c r="B68" s="94" t="s">
        <v>263</v>
      </c>
      <c r="C68" s="104" t="s">
        <v>791</v>
      </c>
      <c r="D68" s="105">
        <f>'Presupuesto de Ingresos 2026'!E310</f>
        <v>0</v>
      </c>
      <c r="E68" s="431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s="42" customFormat="1" ht="17.25" x14ac:dyDescent="0.25">
      <c r="A69"/>
      <c r="B69" s="94" t="s">
        <v>474</v>
      </c>
      <c r="C69" s="104" t="s">
        <v>902</v>
      </c>
      <c r="D69" s="105">
        <f>'Presupuesto de Ingresos 2026'!E313</f>
        <v>0</v>
      </c>
      <c r="E69" s="431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s="42" customFormat="1" ht="17.25" x14ac:dyDescent="0.25">
      <c r="A70"/>
      <c r="B70" s="94"/>
      <c r="C70" s="104" t="s">
        <v>1030</v>
      </c>
      <c r="D70" s="105">
        <f>'Presupuesto de Ingresos 2026'!E321</f>
        <v>0</v>
      </c>
      <c r="E70" s="431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s="42" customFormat="1" ht="17.25" x14ac:dyDescent="0.25">
      <c r="A71"/>
      <c r="B71" s="94"/>
      <c r="C71" s="104" t="s">
        <v>1111</v>
      </c>
      <c r="D71" s="105">
        <f>'Presupuesto de Ingresos 2026'!E324</f>
        <v>10000</v>
      </c>
      <c r="E71" s="431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s="42" customFormat="1" ht="37.15" customHeight="1" x14ac:dyDescent="0.2">
      <c r="A72" s="312">
        <v>59</v>
      </c>
      <c r="B72" s="93">
        <v>4152</v>
      </c>
      <c r="C72" s="216" t="s">
        <v>880</v>
      </c>
      <c r="D72" s="217">
        <f>'Presupuesto de Ingresos 2026'!E326</f>
        <v>0</v>
      </c>
      <c r="E72" s="431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s="42" customFormat="1" ht="15" customHeight="1" x14ac:dyDescent="0.2">
      <c r="A73" s="312">
        <v>6</v>
      </c>
      <c r="B73" s="92">
        <v>4160</v>
      </c>
      <c r="C73" s="214" t="s">
        <v>9</v>
      </c>
      <c r="D73" s="215">
        <f>'Presupuesto de Ingresos 2026'!E328</f>
        <v>600000</v>
      </c>
      <c r="E73" s="431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s="42" customFormat="1" ht="15" customHeight="1" x14ac:dyDescent="0.2">
      <c r="A74" s="312">
        <v>61</v>
      </c>
      <c r="B74" s="93">
        <v>4162</v>
      </c>
      <c r="C74" s="216" t="s">
        <v>764</v>
      </c>
      <c r="D74" s="217">
        <f>'Presupuesto de Ingresos 2026'!E329</f>
        <v>100000</v>
      </c>
      <c r="E74" s="431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s="42" customFormat="1" ht="51.75" x14ac:dyDescent="0.2">
      <c r="A75" s="312">
        <v>69</v>
      </c>
      <c r="B75" s="93">
        <v>4165</v>
      </c>
      <c r="C75" s="216" t="s">
        <v>881</v>
      </c>
      <c r="D75" s="220">
        <f>'Presupuesto de Ingresos 2026'!E337</f>
        <v>0</v>
      </c>
      <c r="E75" s="431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s="42" customFormat="1" ht="30" customHeight="1" x14ac:dyDescent="0.2">
      <c r="A76" s="312">
        <v>63</v>
      </c>
      <c r="B76" s="93">
        <v>4166</v>
      </c>
      <c r="C76" s="216" t="s">
        <v>882</v>
      </c>
      <c r="D76" s="220">
        <f>'Presupuesto de Ingresos 2026'!E339</f>
        <v>0</v>
      </c>
      <c r="E76" s="431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s="42" customFormat="1" ht="17.25" x14ac:dyDescent="0.2">
      <c r="A77" s="312">
        <v>61</v>
      </c>
      <c r="B77" s="93">
        <v>4169</v>
      </c>
      <c r="C77" s="216" t="s">
        <v>766</v>
      </c>
      <c r="D77" s="217">
        <f>'Presupuesto de Ingresos 2026'!E341</f>
        <v>500000</v>
      </c>
      <c r="E77" s="431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s="210" customFormat="1" ht="17.25" x14ac:dyDescent="0.2">
      <c r="A78" s="95"/>
      <c r="B78" s="225"/>
      <c r="C78" s="223" t="s">
        <v>766</v>
      </c>
      <c r="D78" s="226">
        <f>'Presupuesto de Ingresos 2026'!E342</f>
        <v>500000</v>
      </c>
      <c r="E78" s="431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s="210" customFormat="1" ht="17.25" x14ac:dyDescent="0.2">
      <c r="A79" s="95"/>
      <c r="B79" s="225"/>
      <c r="C79" s="104" t="s">
        <v>903</v>
      </c>
      <c r="D79" s="105">
        <f>'Presupuesto de Ingresos 2026'!E343</f>
        <v>100000</v>
      </c>
      <c r="E79" s="431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s="210" customFormat="1" ht="17.25" x14ac:dyDescent="0.2">
      <c r="A80" s="95"/>
      <c r="B80" s="225"/>
      <c r="C80" s="104" t="s">
        <v>765</v>
      </c>
      <c r="D80" s="105">
        <f>'Presupuesto de Ingresos 2026'!E344</f>
        <v>0</v>
      </c>
      <c r="E80" s="431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s="210" customFormat="1" ht="17.25" x14ac:dyDescent="0.2">
      <c r="A81" s="95"/>
      <c r="B81" s="225"/>
      <c r="C81" s="104" t="s">
        <v>904</v>
      </c>
      <c r="D81" s="105">
        <f>'Presupuesto de Ingresos 2026'!E345</f>
        <v>100000</v>
      </c>
      <c r="E81" s="431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s="210" customFormat="1" ht="17.25" x14ac:dyDescent="0.2">
      <c r="A82" s="95"/>
      <c r="B82" s="225"/>
      <c r="C82" s="104" t="s">
        <v>905</v>
      </c>
      <c r="D82" s="105">
        <f>'Presupuesto de Ingresos 2026'!E346</f>
        <v>0</v>
      </c>
      <c r="E82" s="431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s="42" customFormat="1" ht="17.25" x14ac:dyDescent="0.25">
      <c r="A83"/>
      <c r="B83" s="94"/>
      <c r="C83" s="104" t="s">
        <v>1113</v>
      </c>
      <c r="D83" s="105">
        <f>'Presupuesto de Ingresos 2026'!E347</f>
        <v>0</v>
      </c>
      <c r="E83" s="431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s="42" customFormat="1" ht="17.25" x14ac:dyDescent="0.25">
      <c r="A84"/>
      <c r="B84" s="94"/>
      <c r="C84" s="104" t="s">
        <v>1114</v>
      </c>
      <c r="D84" s="105">
        <f>'Presupuesto de Ingresos 2026'!E348</f>
        <v>0</v>
      </c>
      <c r="E84" s="431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s="42" customFormat="1" ht="17.25" x14ac:dyDescent="0.25">
      <c r="A85"/>
      <c r="B85" s="94"/>
      <c r="C85" s="104" t="s">
        <v>1115</v>
      </c>
      <c r="D85" s="105">
        <f>'Presupuesto de Ingresos 2026'!E349</f>
        <v>0</v>
      </c>
      <c r="E85" s="431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s="42" customFormat="1" ht="17.25" x14ac:dyDescent="0.25">
      <c r="A86"/>
      <c r="B86" s="94"/>
      <c r="C86" s="104" t="s">
        <v>1116</v>
      </c>
      <c r="D86" s="105">
        <f>'Presupuesto de Ingresos 2026'!E350</f>
        <v>0</v>
      </c>
      <c r="E86" s="431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s="42" customFormat="1" ht="17.25" x14ac:dyDescent="0.25">
      <c r="A87"/>
      <c r="B87" s="94"/>
      <c r="C87" s="104" t="s">
        <v>1117</v>
      </c>
      <c r="D87" s="105">
        <f>'Presupuesto de Ingresos 2026'!E351</f>
        <v>0</v>
      </c>
      <c r="E87" s="431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s="42" customFormat="1" ht="17.25" x14ac:dyDescent="0.25">
      <c r="A88"/>
      <c r="B88" s="94"/>
      <c r="C88" s="104" t="s">
        <v>1118</v>
      </c>
      <c r="D88" s="105">
        <f>'Presupuesto de Ingresos 2026'!E352</f>
        <v>15000</v>
      </c>
      <c r="E88" s="431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s="42" customFormat="1" ht="17.25" hidden="1" x14ac:dyDescent="0.25">
      <c r="A89"/>
      <c r="B89" s="94"/>
      <c r="C89" s="104" t="s">
        <v>1119</v>
      </c>
      <c r="D89" s="105">
        <f>'Presupuesto de Ingresos 2026'!E353</f>
        <v>0</v>
      </c>
      <c r="E89" s="431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s="42" customFormat="1" ht="17.25" hidden="1" x14ac:dyDescent="0.25">
      <c r="A90"/>
      <c r="B90" s="94"/>
      <c r="C90" s="104" t="s">
        <v>1120</v>
      </c>
      <c r="D90" s="105">
        <f>'Presupuesto de Ingresos 2026'!E354</f>
        <v>0</v>
      </c>
      <c r="E90" s="431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s="42" customFormat="1" ht="17.25" hidden="1" x14ac:dyDescent="0.25">
      <c r="A91"/>
      <c r="B91" s="94"/>
      <c r="C91" s="104" t="s">
        <v>1121</v>
      </c>
      <c r="D91" s="105">
        <f>'Presupuesto de Ingresos 2026'!E355</f>
        <v>0</v>
      </c>
      <c r="E91" s="431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s="42" customFormat="1" ht="17.25" hidden="1" x14ac:dyDescent="0.25">
      <c r="A92"/>
      <c r="B92" s="94"/>
      <c r="C92" s="104" t="s">
        <v>1122</v>
      </c>
      <c r="D92" s="105">
        <f>'Presupuesto de Ingresos 2026'!E356</f>
        <v>0</v>
      </c>
      <c r="E92" s="431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s="42" customFormat="1" ht="17.25" x14ac:dyDescent="0.25">
      <c r="A93"/>
      <c r="B93" s="94" t="s">
        <v>574</v>
      </c>
      <c r="C93" s="104" t="s">
        <v>1166</v>
      </c>
      <c r="D93" s="105">
        <f>'Presupuesto de Ingresos 2026'!E357</f>
        <v>0</v>
      </c>
      <c r="E93" s="431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s="42" customFormat="1" ht="17.25" x14ac:dyDescent="0.25">
      <c r="A94"/>
      <c r="B94" s="94" t="s">
        <v>429</v>
      </c>
      <c r="C94" s="104" t="s">
        <v>792</v>
      </c>
      <c r="D94" s="105">
        <f>'Presupuesto de Ingresos 2026'!E360</f>
        <v>0</v>
      </c>
      <c r="E94" s="431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s="42" customFormat="1" ht="17.25" x14ac:dyDescent="0.25">
      <c r="A95"/>
      <c r="B95" s="94" t="s">
        <v>573</v>
      </c>
      <c r="C95" s="104" t="s">
        <v>767</v>
      </c>
      <c r="D95" s="105">
        <f>'Presupuesto de Ingresos 2026'!E369</f>
        <v>0</v>
      </c>
      <c r="E95" s="431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s="42" customFormat="1" ht="17.25" x14ac:dyDescent="0.25">
      <c r="A96"/>
      <c r="B96" s="94"/>
      <c r="C96" s="104" t="s">
        <v>1331</v>
      </c>
      <c r="D96" s="105">
        <f>'Presupuesto de Ingresos 2026'!E373</f>
        <v>135000</v>
      </c>
      <c r="E96" s="432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s="42" customFormat="1" ht="17.25" x14ac:dyDescent="0.25">
      <c r="A97"/>
      <c r="B97" s="94"/>
      <c r="C97" s="104" t="s">
        <v>1123</v>
      </c>
      <c r="D97" s="105">
        <f>'Presupuesto de Ingresos 2026'!E392</f>
        <v>0</v>
      </c>
      <c r="E97" s="431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s="42" customFormat="1" ht="17.25" x14ac:dyDescent="0.25">
      <c r="A98"/>
      <c r="B98" s="94" t="s">
        <v>596</v>
      </c>
      <c r="C98" s="104" t="s">
        <v>1112</v>
      </c>
      <c r="D98" s="105">
        <f>'Presupuesto de Ingresos 2026'!E399</f>
        <v>150000</v>
      </c>
      <c r="E98" s="431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s="42" customFormat="1" ht="15" customHeight="1" x14ac:dyDescent="0.2">
      <c r="A99" s="312">
        <v>7</v>
      </c>
      <c r="B99" s="92">
        <v>4170</v>
      </c>
      <c r="C99" s="214" t="s">
        <v>883</v>
      </c>
      <c r="D99" s="215">
        <f>'Presupuesto de Ingresos 2026'!E408</f>
        <v>0</v>
      </c>
      <c r="E99" s="431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s="42" customFormat="1" ht="34.5" x14ac:dyDescent="0.25">
      <c r="A100"/>
      <c r="B100" s="93">
        <v>4171</v>
      </c>
      <c r="C100" s="223" t="s">
        <v>884</v>
      </c>
      <c r="D100" s="224" t="s">
        <v>333</v>
      </c>
      <c r="E100" s="431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s="42" customFormat="1" ht="30" customHeight="1" x14ac:dyDescent="0.25">
      <c r="A101"/>
      <c r="B101" s="93">
        <v>4172</v>
      </c>
      <c r="C101" s="223" t="s">
        <v>906</v>
      </c>
      <c r="D101" s="224" t="s">
        <v>333</v>
      </c>
      <c r="E101" s="431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s="42" customFormat="1" ht="51.75" x14ac:dyDescent="0.2">
      <c r="A102" s="312">
        <v>73</v>
      </c>
      <c r="B102" s="93"/>
      <c r="C102" s="216" t="s">
        <v>885</v>
      </c>
      <c r="D102" s="222">
        <f>'Presupuesto de Ingresos 2026'!E411</f>
        <v>0</v>
      </c>
      <c r="E102" s="431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s="210" customFormat="1" ht="17.25" customHeight="1" x14ac:dyDescent="0.2">
      <c r="A103" s="95"/>
      <c r="B103" s="225"/>
      <c r="C103" s="223" t="s">
        <v>907</v>
      </c>
      <c r="D103" s="226">
        <f>'Presupuesto de Ingresos 2026'!E412</f>
        <v>0</v>
      </c>
      <c r="E103" s="431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s="210" customFormat="1" ht="17.25" customHeight="1" x14ac:dyDescent="0.2">
      <c r="A104" s="95"/>
      <c r="B104" s="225"/>
      <c r="C104" s="104" t="s">
        <v>907</v>
      </c>
      <c r="D104" s="105">
        <f>'Presupuesto de Ingresos 2026'!E413</f>
        <v>0</v>
      </c>
      <c r="E104" s="431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s="210" customFormat="1" ht="17.25" customHeight="1" x14ac:dyDescent="0.2">
      <c r="A105" s="95"/>
      <c r="B105" s="225"/>
      <c r="C105" s="104" t="s">
        <v>908</v>
      </c>
      <c r="D105" s="105">
        <f>'Presupuesto de Ingresos 2026'!E417</f>
        <v>0</v>
      </c>
      <c r="E105" s="431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s="210" customFormat="1" ht="17.25" customHeight="1" x14ac:dyDescent="0.2">
      <c r="A106" s="95"/>
      <c r="B106" s="225"/>
      <c r="C106" s="104" t="s">
        <v>909</v>
      </c>
      <c r="D106" s="105">
        <f>'Presupuesto de Ingresos 2026'!E419</f>
        <v>0</v>
      </c>
      <c r="E106" s="431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s="210" customFormat="1" ht="17.25" customHeight="1" x14ac:dyDescent="0.2">
      <c r="A107" s="95"/>
      <c r="B107" s="225"/>
      <c r="C107" s="223" t="s">
        <v>910</v>
      </c>
      <c r="D107" s="226">
        <f>'Presupuesto de Ingresos 2026'!E423</f>
        <v>0</v>
      </c>
      <c r="E107" s="431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s="210" customFormat="1" ht="17.25" customHeight="1" x14ac:dyDescent="0.2">
      <c r="A108" s="95"/>
      <c r="B108" s="225"/>
      <c r="C108" s="104" t="s">
        <v>910</v>
      </c>
      <c r="D108" s="105">
        <f>'Presupuesto de Ingresos 2026'!E424</f>
        <v>0</v>
      </c>
      <c r="E108" s="431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s="210" customFormat="1" ht="17.25" customHeight="1" x14ac:dyDescent="0.2">
      <c r="A109" s="95"/>
      <c r="B109" s="225"/>
      <c r="C109" s="104" t="s">
        <v>911</v>
      </c>
      <c r="D109" s="105">
        <f>'Presupuesto de Ingresos 2026'!E446</f>
        <v>0</v>
      </c>
      <c r="E109" s="431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s="210" customFormat="1" ht="17.25" customHeight="1" x14ac:dyDescent="0.2">
      <c r="A110" s="95"/>
      <c r="B110" s="225"/>
      <c r="C110" s="104" t="s">
        <v>912</v>
      </c>
      <c r="D110" s="105">
        <f>'Presupuesto de Ingresos 2026'!E450</f>
        <v>0</v>
      </c>
      <c r="E110" s="431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s="210" customFormat="1" ht="17.25" customHeight="1" x14ac:dyDescent="0.2">
      <c r="A111" s="95"/>
      <c r="B111" s="225"/>
      <c r="C111" s="104" t="s">
        <v>913</v>
      </c>
      <c r="D111" s="105">
        <f>'Presupuesto de Ingresos 2026'!E452</f>
        <v>0</v>
      </c>
      <c r="E111" s="431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s="210" customFormat="1" ht="17.25" hidden="1" customHeight="1" x14ac:dyDescent="0.2">
      <c r="A112" s="95"/>
      <c r="B112" s="225"/>
      <c r="C112" s="223" t="s">
        <v>1181</v>
      </c>
      <c r="D112" s="226">
        <f>'Presupuesto de Ingresos 2026'!E454</f>
        <v>0</v>
      </c>
      <c r="E112" s="431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s="210" customFormat="1" ht="17.25" hidden="1" customHeight="1" x14ac:dyDescent="0.2">
      <c r="A113" s="95"/>
      <c r="B113" s="225"/>
      <c r="C113" s="104" t="s">
        <v>1182</v>
      </c>
      <c r="D113" s="105">
        <f>'Presupuesto de Ingresos 2026'!E455</f>
        <v>0</v>
      </c>
      <c r="E113" s="431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s="210" customFormat="1" ht="17.25" hidden="1" customHeight="1" x14ac:dyDescent="0.2">
      <c r="A114" s="95"/>
      <c r="B114" s="225"/>
      <c r="C114" s="104" t="s">
        <v>1183</v>
      </c>
      <c r="D114" s="105">
        <f>'Presupuesto de Ingresos 2026'!E457</f>
        <v>0</v>
      </c>
      <c r="E114" s="431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s="42" customFormat="1" ht="66.75" customHeight="1" x14ac:dyDescent="0.25">
      <c r="A115"/>
      <c r="B115" s="92"/>
      <c r="C115" s="214" t="s">
        <v>896</v>
      </c>
      <c r="D115" s="215">
        <f>'Presupuesto de Ingresos 2026'!E459</f>
        <v>107325858</v>
      </c>
      <c r="E115" s="431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s="42" customFormat="1" ht="34.5" x14ac:dyDescent="0.2">
      <c r="A116" s="95">
        <v>8</v>
      </c>
      <c r="B116" s="92">
        <v>4210</v>
      </c>
      <c r="C116" s="216" t="s">
        <v>886</v>
      </c>
      <c r="D116" s="222">
        <f>'Presupuesto de Ingresos 2026'!E460</f>
        <v>107325858</v>
      </c>
      <c r="E116" s="431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s="42" customFormat="1" ht="17.25" x14ac:dyDescent="0.2">
      <c r="A117" s="313">
        <v>81</v>
      </c>
      <c r="B117" s="94">
        <v>4211</v>
      </c>
      <c r="C117" s="223" t="s">
        <v>10</v>
      </c>
      <c r="D117" s="226">
        <f>'Presupuesto de Ingresos 2026'!E461</f>
        <v>53130034</v>
      </c>
      <c r="E117" s="431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s="42" customFormat="1" ht="17.25" x14ac:dyDescent="0.2">
      <c r="A118" s="95"/>
      <c r="B118" s="94"/>
      <c r="C118" s="104" t="s">
        <v>1124</v>
      </c>
      <c r="D118" s="105">
        <f>'Presupuesto de Ingresos 2026'!E462</f>
        <v>50878133</v>
      </c>
      <c r="E118" s="431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s="42" customFormat="1" ht="34.5" x14ac:dyDescent="0.2">
      <c r="A119" s="95"/>
      <c r="B119" s="94"/>
      <c r="C119" s="104" t="s">
        <v>1127</v>
      </c>
      <c r="D119" s="105">
        <f>'Presupuesto de Ingresos 2026'!E474</f>
        <v>0</v>
      </c>
      <c r="E119" s="431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s="42" customFormat="1" ht="17.25" x14ac:dyDescent="0.2">
      <c r="A120" s="95"/>
      <c r="B120" s="94"/>
      <c r="C120" s="104" t="s">
        <v>1125</v>
      </c>
      <c r="D120" s="105">
        <f>'Presupuesto de Ingresos 2026'!E478</f>
        <v>1501901</v>
      </c>
      <c r="E120" s="431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s="42" customFormat="1" ht="17.25" x14ac:dyDescent="0.2">
      <c r="A121" s="95"/>
      <c r="B121" s="94"/>
      <c r="C121" s="104" t="s">
        <v>1126</v>
      </c>
      <c r="D121" s="105">
        <f>'Presupuesto de Ingresos 2026'!E484</f>
        <v>750000</v>
      </c>
      <c r="E121" s="431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s="42" customFormat="1" ht="17.25" x14ac:dyDescent="0.2">
      <c r="A122" s="314">
        <v>82</v>
      </c>
      <c r="B122" s="94">
        <v>4212</v>
      </c>
      <c r="C122" s="223" t="s">
        <v>11</v>
      </c>
      <c r="D122" s="226">
        <f>'Presupuesto de Ingresos 2026'!E486</f>
        <v>53995824</v>
      </c>
      <c r="E122" s="431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s="42" customFormat="1" ht="17.25" x14ac:dyDescent="0.2">
      <c r="A123" s="95"/>
      <c r="B123" s="94">
        <v>4212</v>
      </c>
      <c r="C123" s="223" t="s">
        <v>12</v>
      </c>
      <c r="D123" s="226">
        <f>'Presupuesto de Ingresos 2026'!E493</f>
        <v>200000</v>
      </c>
      <c r="E123" s="431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s="42" customFormat="1" ht="17.25" x14ac:dyDescent="0.2">
      <c r="A124" s="312">
        <v>83</v>
      </c>
      <c r="B124" s="94">
        <v>4213</v>
      </c>
      <c r="C124" s="104" t="s">
        <v>1048</v>
      </c>
      <c r="D124" s="105">
        <f>'Presupuesto de Ingresos 2026'!E494</f>
        <v>0</v>
      </c>
      <c r="E124" s="431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s="42" customFormat="1" ht="17.25" x14ac:dyDescent="0.2">
      <c r="A125" s="314">
        <v>83</v>
      </c>
      <c r="B125" s="94"/>
      <c r="C125" s="104" t="s">
        <v>1049</v>
      </c>
      <c r="D125" s="105">
        <f>'Presupuesto de Ingresos 2026'!E497</f>
        <v>200000</v>
      </c>
      <c r="E125" s="431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s="42" customFormat="1" ht="17.25" x14ac:dyDescent="0.2">
      <c r="A126" s="312">
        <v>84</v>
      </c>
      <c r="B126" s="94"/>
      <c r="C126" s="223" t="s">
        <v>887</v>
      </c>
      <c r="D126" s="226">
        <f>'Presupuesto de Ingresos 2026'!E514</f>
        <v>0</v>
      </c>
      <c r="E126" s="431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s="42" customFormat="1" ht="17.25" x14ac:dyDescent="0.2">
      <c r="A127" s="314">
        <v>85</v>
      </c>
      <c r="B127" s="94"/>
      <c r="C127" s="223" t="s">
        <v>1034</v>
      </c>
      <c r="D127" s="226">
        <f>'Presupuesto de Ingresos 2026'!E516</f>
        <v>0</v>
      </c>
      <c r="E127" s="431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s="42" customFormat="1" ht="34.5" x14ac:dyDescent="0.2">
      <c r="A128" s="95">
        <v>9</v>
      </c>
      <c r="B128" s="92">
        <v>4220</v>
      </c>
      <c r="C128" s="216" t="s">
        <v>888</v>
      </c>
      <c r="D128" s="222">
        <f>'Presupuesto de Ingresos 2026'!E518</f>
        <v>0</v>
      </c>
      <c r="E128" s="431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s="42" customFormat="1" ht="17.25" x14ac:dyDescent="0.2">
      <c r="A129" s="95">
        <v>91</v>
      </c>
      <c r="B129" s="94">
        <v>4221</v>
      </c>
      <c r="C129" s="223" t="s">
        <v>914</v>
      </c>
      <c r="D129" s="226">
        <f>'Presupuesto de Ingresos 2026'!E519</f>
        <v>0</v>
      </c>
      <c r="E129" s="431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s="42" customFormat="1" ht="17.25" x14ac:dyDescent="0.2">
      <c r="A130" s="312">
        <v>91</v>
      </c>
      <c r="B130" s="94">
        <v>4221</v>
      </c>
      <c r="C130" s="104" t="s">
        <v>1035</v>
      </c>
      <c r="D130" s="105">
        <f>'Presupuesto de Ingresos 2026'!E520</f>
        <v>0</v>
      </c>
      <c r="E130" s="431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s="42" customFormat="1" ht="17.25" x14ac:dyDescent="0.2">
      <c r="A131" s="314">
        <v>91</v>
      </c>
      <c r="B131" s="94">
        <v>4221</v>
      </c>
      <c r="C131" s="104" t="s">
        <v>1036</v>
      </c>
      <c r="D131" s="105">
        <f>'Presupuesto de Ingresos 2026'!E523</f>
        <v>0</v>
      </c>
      <c r="E131" s="431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s="42" customFormat="1" ht="17.25" x14ac:dyDescent="0.2">
      <c r="A132" s="95">
        <v>93</v>
      </c>
      <c r="B132" s="94">
        <v>4223</v>
      </c>
      <c r="C132" s="223" t="s">
        <v>13</v>
      </c>
      <c r="D132" s="226">
        <f>'Presupuesto de Ingresos 2026'!E525</f>
        <v>0</v>
      </c>
      <c r="E132" s="431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s="42" customFormat="1" ht="17.25" x14ac:dyDescent="0.2">
      <c r="A133" s="312">
        <v>93</v>
      </c>
      <c r="B133" s="94"/>
      <c r="C133" s="104" t="s">
        <v>1037</v>
      </c>
      <c r="D133" s="105">
        <f>'Presupuesto de Ingresos 2026'!E526</f>
        <v>0</v>
      </c>
      <c r="E133" s="431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s="42" customFormat="1" ht="17.25" x14ac:dyDescent="0.2">
      <c r="A134" s="314">
        <v>93</v>
      </c>
      <c r="B134" s="94"/>
      <c r="C134" s="104" t="s">
        <v>1038</v>
      </c>
      <c r="D134" s="105">
        <f>'Presupuesto de Ingresos 2026'!E528</f>
        <v>0</v>
      </c>
      <c r="E134" s="431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s="42" customFormat="1" ht="17.25" x14ac:dyDescent="0.2">
      <c r="A135" s="312">
        <v>79</v>
      </c>
      <c r="B135" s="94"/>
      <c r="C135" s="214" t="s">
        <v>1031</v>
      </c>
      <c r="D135" s="215">
        <f>'Presupuesto de Ingresos 2026'!E530</f>
        <v>0</v>
      </c>
      <c r="E135" s="431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s="42" customFormat="1" ht="17.25" x14ac:dyDescent="0.2">
      <c r="A136" s="95"/>
      <c r="B136" s="94"/>
      <c r="C136" s="216" t="s">
        <v>1032</v>
      </c>
      <c r="D136" s="302">
        <f>'Presupuesto de Ingresos 2026'!E531</f>
        <v>0</v>
      </c>
      <c r="E136" s="431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s="42" customFormat="1" ht="17.25" x14ac:dyDescent="0.2">
      <c r="A137" s="95"/>
      <c r="B137" s="94"/>
      <c r="C137" s="216" t="s">
        <v>1033</v>
      </c>
      <c r="D137" s="302">
        <f>'Presupuesto de Ingresos 2026'!E534</f>
        <v>0</v>
      </c>
      <c r="E137" s="431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s="42" customFormat="1" ht="15" customHeight="1" x14ac:dyDescent="0.2">
      <c r="A138" s="96">
        <v>0</v>
      </c>
      <c r="B138" s="92">
        <v>0</v>
      </c>
      <c r="C138" s="214" t="s">
        <v>793</v>
      </c>
      <c r="D138" s="215">
        <f>'Presupuesto de Ingresos 2026'!E541</f>
        <v>4000000</v>
      </c>
      <c r="E138" s="431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s="42" customFormat="1" ht="17.25" x14ac:dyDescent="0.2">
      <c r="A139" s="96">
        <v>0</v>
      </c>
      <c r="B139" s="97">
        <v>2958101</v>
      </c>
      <c r="C139" s="216" t="s">
        <v>768</v>
      </c>
      <c r="D139" s="217">
        <f>'Presupuesto de Ingresos 2026'!E542</f>
        <v>4000000</v>
      </c>
      <c r="E139" s="431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s="42" customFormat="1" ht="17.25" x14ac:dyDescent="0.2">
      <c r="A140" s="96">
        <v>0</v>
      </c>
      <c r="B140" s="94" t="s">
        <v>441</v>
      </c>
      <c r="C140" s="104" t="s">
        <v>794</v>
      </c>
      <c r="D140" s="105">
        <f>'Presupuesto de Ingresos 2026'!E543</f>
        <v>0</v>
      </c>
      <c r="E140" s="431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s="42" customFormat="1" ht="17.25" x14ac:dyDescent="0.2">
      <c r="A141" s="96">
        <v>0</v>
      </c>
      <c r="B141" s="94" t="s">
        <v>447</v>
      </c>
      <c r="C141" s="104" t="s">
        <v>769</v>
      </c>
      <c r="D141" s="105">
        <f>'Presupuesto de Ingresos 2026'!E547</f>
        <v>0</v>
      </c>
      <c r="E141" s="431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s="42" customFormat="1" ht="17.25" x14ac:dyDescent="0.2">
      <c r="A142" s="96">
        <v>0</v>
      </c>
      <c r="B142" s="94" t="s">
        <v>704</v>
      </c>
      <c r="C142" s="106" t="s">
        <v>772</v>
      </c>
      <c r="D142" s="107">
        <f>'Presupuesto de Ingresos 2026'!E550</f>
        <v>4000000</v>
      </c>
      <c r="E142" s="431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s="42" customFormat="1" x14ac:dyDescent="0.25">
      <c r="A143"/>
      <c r="B143" s="72"/>
      <c r="C143" s="101"/>
      <c r="D143"/>
      <c r="E143" s="431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s="42" customFormat="1" x14ac:dyDescent="0.25">
      <c r="A144"/>
      <c r="B144" s="72"/>
      <c r="C144" s="101"/>
      <c r="D144"/>
      <c r="E144" s="431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s="42" customFormat="1" hidden="1" x14ac:dyDescent="0.2">
      <c r="A145" s="309" t="s">
        <v>701</v>
      </c>
      <c r="B145" s="310"/>
      <c r="C145" s="311"/>
      <c r="D145" s="98"/>
      <c r="E145" s="431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s="42" customFormat="1" hidden="1" x14ac:dyDescent="0.25">
      <c r="A146" s="315" t="s">
        <v>702</v>
      </c>
      <c r="B146" s="316"/>
      <c r="C146" s="317"/>
      <c r="D146"/>
      <c r="E146" s="431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s="42" customFormat="1" hidden="1" x14ac:dyDescent="0.25">
      <c r="A147" s="296" t="s">
        <v>703</v>
      </c>
      <c r="B147" s="297"/>
      <c r="C147" s="298"/>
      <c r="D147"/>
      <c r="E147" s="431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s="42" customFormat="1" ht="18.75" hidden="1" x14ac:dyDescent="0.25">
      <c r="A148"/>
      <c r="B148" s="458" t="s">
        <v>473</v>
      </c>
      <c r="C148" s="458"/>
      <c r="D148" s="458"/>
      <c r="E148" s="431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s="42" customFormat="1" hidden="1" x14ac:dyDescent="0.25">
      <c r="A149"/>
      <c r="B149" s="72"/>
      <c r="C149" s="101"/>
      <c r="D149" s="98"/>
      <c r="E149" s="431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hidden="1" x14ac:dyDescent="0.2"/>
    <row r="163" ht="15.75" customHeight="1" x14ac:dyDescent="0.2"/>
    <row r="586" ht="15.75" customHeight="1" x14ac:dyDescent="0.2"/>
  </sheetData>
  <sheetProtection algorithmName="SHA-512" hashValue="JAaI5w//xr6VnwL1QmlHTczFs50MW8po/6/7Kys8pPFRZQWJOXemDH6ApfFOwcT2Z1QobdN9wExVxslhAexSuQ==" saltValue="oHYi8pioAyiNAM+UdBeMqA==" spinCount="100000" sheet="1" formatColumns="0" formatRows="0" insertRows="0" insertHyperlinks="0" autoFilter="0" pivotTables="0"/>
  <mergeCells count="2">
    <mergeCell ref="D2:D5"/>
    <mergeCell ref="B148:D148"/>
  </mergeCells>
  <pageMargins left="0.59055118110236227" right="0.59055118110236227" top="0.74803149606299213" bottom="0.74803149606299213" header="0.31496062992125984" footer="0.31496062992125984"/>
  <pageSetup scale="90" orientation="portrait" horizontalDpi="4294967295" verticalDpi="4294967295" r:id="rId1"/>
  <headerFooter>
    <oddFooter>&amp;R&amp;10&amp;P/&amp;N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F43"/>
  <sheetViews>
    <sheetView zoomScale="110" zoomScaleNormal="110" workbookViewId="0">
      <selection activeCell="C24" sqref="C24"/>
    </sheetView>
  </sheetViews>
  <sheetFormatPr baseColWidth="10" defaultRowHeight="15" x14ac:dyDescent="0.25"/>
  <cols>
    <col min="1" max="1" width="54.5703125" bestFit="1" customWidth="1"/>
    <col min="2" max="3" width="23.140625" customWidth="1"/>
    <col min="4" max="5" width="23.140625" hidden="1" customWidth="1"/>
  </cols>
  <sheetData>
    <row r="1" spans="1:5" ht="15.75" thickBot="1" x14ac:dyDescent="0.3">
      <c r="A1" s="227" t="s">
        <v>977</v>
      </c>
    </row>
    <row r="2" spans="1:5" ht="38.25" customHeight="1" thickBot="1" x14ac:dyDescent="0.3">
      <c r="A2" s="461" t="s">
        <v>1380</v>
      </c>
      <c r="B2" s="462"/>
      <c r="C2" s="462"/>
      <c r="D2" s="462"/>
      <c r="E2" s="463"/>
    </row>
    <row r="3" spans="1:5" ht="17.25" customHeight="1" thickBot="1" x14ac:dyDescent="0.3">
      <c r="A3" s="464" t="s">
        <v>735</v>
      </c>
      <c r="B3" s="465"/>
      <c r="C3" s="465"/>
      <c r="D3" s="465"/>
      <c r="E3" s="466"/>
    </row>
    <row r="4" spans="1:5" x14ac:dyDescent="0.25">
      <c r="A4" s="467" t="s">
        <v>736</v>
      </c>
      <c r="B4" s="468"/>
      <c r="C4" s="468"/>
      <c r="D4" s="468"/>
      <c r="E4" s="469"/>
    </row>
    <row r="5" spans="1:5" ht="18.75" customHeight="1" thickBot="1" x14ac:dyDescent="0.3">
      <c r="A5" s="470" t="s">
        <v>737</v>
      </c>
      <c r="B5" s="471"/>
      <c r="C5" s="471"/>
      <c r="D5" s="471"/>
      <c r="E5" s="472"/>
    </row>
    <row r="6" spans="1:5" ht="39" thickBot="1" x14ac:dyDescent="0.3">
      <c r="A6" s="88" t="s">
        <v>752</v>
      </c>
      <c r="B6" s="89" t="s">
        <v>1332</v>
      </c>
      <c r="C6" s="90" t="s">
        <v>1184</v>
      </c>
      <c r="D6" s="90" t="s">
        <v>1238</v>
      </c>
      <c r="E6" s="91" t="s">
        <v>1333</v>
      </c>
    </row>
    <row r="7" spans="1:5" x14ac:dyDescent="0.25">
      <c r="A7" s="83"/>
      <c r="B7" s="84"/>
      <c r="C7" s="337"/>
      <c r="D7" s="337"/>
      <c r="E7" s="337"/>
    </row>
    <row r="8" spans="1:5" ht="25.5" x14ac:dyDescent="0.25">
      <c r="A8" s="85" t="s">
        <v>1065</v>
      </c>
      <c r="B8" s="339">
        <f>SUM(B9:B20)</f>
        <v>69037534</v>
      </c>
      <c r="C8" s="339">
        <f>C9+C10+C11+C12+C13+C14+C15+C16+C17+C18+C19+C20</f>
        <v>71114725</v>
      </c>
      <c r="D8" s="339">
        <f>D9+D10+D11+D12+D13+D14+D15+D16+D17+D18+D19+D20</f>
        <v>0</v>
      </c>
      <c r="E8" s="339">
        <f>E9+E10+E11+E12+E13+E14+E15+E16+E17+E18+E19+E20</f>
        <v>0</v>
      </c>
    </row>
    <row r="9" spans="1:5" x14ac:dyDescent="0.25">
      <c r="A9" s="85" t="s">
        <v>738</v>
      </c>
      <c r="B9" s="228">
        <f>'Norma CONAC- Ley Ingresos 2026'!D11</f>
        <v>9540000</v>
      </c>
      <c r="C9" s="338">
        <v>9826000</v>
      </c>
      <c r="D9" s="338"/>
      <c r="E9" s="338"/>
    </row>
    <row r="10" spans="1:5" x14ac:dyDescent="0.25">
      <c r="A10" s="85" t="s">
        <v>739</v>
      </c>
      <c r="B10" s="228">
        <v>0</v>
      </c>
      <c r="C10" s="338"/>
      <c r="D10" s="338"/>
      <c r="E10" s="338"/>
    </row>
    <row r="11" spans="1:5" x14ac:dyDescent="0.25">
      <c r="A11" s="85" t="s">
        <v>740</v>
      </c>
      <c r="B11" s="228">
        <f>'Norma CONAC- Ley Ingresos 2026'!D27</f>
        <v>0</v>
      </c>
      <c r="C11" s="338"/>
      <c r="D11" s="338"/>
      <c r="E11" s="338"/>
    </row>
    <row r="12" spans="1:5" x14ac:dyDescent="0.25">
      <c r="A12" s="85" t="s">
        <v>741</v>
      </c>
      <c r="B12" s="228">
        <f>'Norma CONAC- Ley Ingresos 2026'!D30</f>
        <v>5757500</v>
      </c>
      <c r="C12" s="338">
        <v>5930225</v>
      </c>
      <c r="D12" s="338"/>
      <c r="E12" s="338"/>
    </row>
    <row r="13" spans="1:5" x14ac:dyDescent="0.25">
      <c r="A13" s="85" t="s">
        <v>742</v>
      </c>
      <c r="B13" s="228">
        <f>'Norma CONAC- Ley Ingresos 2026'!D65</f>
        <v>10000</v>
      </c>
      <c r="C13" s="338">
        <v>10000</v>
      </c>
      <c r="D13" s="338"/>
      <c r="E13" s="338"/>
    </row>
    <row r="14" spans="1:5" x14ac:dyDescent="0.25">
      <c r="A14" s="85" t="s">
        <v>743</v>
      </c>
      <c r="B14" s="228">
        <f>'Norma CONAC- Ley Ingresos 2026'!D73</f>
        <v>600000</v>
      </c>
      <c r="C14" s="338">
        <v>625000</v>
      </c>
      <c r="D14" s="338"/>
      <c r="E14" s="338"/>
    </row>
    <row r="15" spans="1:5" x14ac:dyDescent="0.25">
      <c r="A15" s="85" t="s">
        <v>978</v>
      </c>
      <c r="B15" s="228">
        <f>'Norma CONAC- Ley Ingresos 2026'!D99</f>
        <v>0</v>
      </c>
      <c r="C15" s="338"/>
      <c r="D15" s="338"/>
      <c r="E15" s="338"/>
    </row>
    <row r="16" spans="1:5" x14ac:dyDescent="0.25">
      <c r="A16" s="85" t="s">
        <v>744</v>
      </c>
      <c r="B16" s="228">
        <f>'Norma CONAC- Ley Ingresos 2026'!D117</f>
        <v>53130034</v>
      </c>
      <c r="C16" s="338">
        <v>54723500</v>
      </c>
      <c r="D16" s="338"/>
      <c r="E16" s="338"/>
    </row>
    <row r="17" spans="1:6" x14ac:dyDescent="0.25">
      <c r="A17" s="85" t="s">
        <v>1040</v>
      </c>
      <c r="B17" s="228">
        <f>'Norma CONAC- Ley Ingresos 2026'!D126</f>
        <v>0</v>
      </c>
      <c r="C17" s="338"/>
      <c r="D17" s="338"/>
      <c r="E17" s="338"/>
    </row>
    <row r="18" spans="1:6" x14ac:dyDescent="0.25">
      <c r="A18" s="85" t="s">
        <v>1041</v>
      </c>
      <c r="B18" s="228">
        <f>'Norma CONAC- Ley Ingresos 2026'!D130+'Norma CONAC- Ley Ingresos 2026'!D133</f>
        <v>0</v>
      </c>
      <c r="C18" s="338"/>
      <c r="D18" s="338"/>
      <c r="E18" s="338"/>
    </row>
    <row r="19" spans="1:6" x14ac:dyDescent="0.25">
      <c r="A19" s="85" t="s">
        <v>1042</v>
      </c>
      <c r="B19" s="228">
        <f>'Norma CONAC- Ley Ingresos 2026'!D124</f>
        <v>0</v>
      </c>
      <c r="C19" s="338"/>
      <c r="D19" s="338"/>
      <c r="E19" s="338"/>
    </row>
    <row r="20" spans="1:6" x14ac:dyDescent="0.25">
      <c r="A20" s="85" t="s">
        <v>1043</v>
      </c>
      <c r="B20" s="228">
        <f>'Norma CONAC- Ley Ingresos 2026'!D135</f>
        <v>0</v>
      </c>
      <c r="C20" s="338"/>
      <c r="D20" s="338"/>
      <c r="E20" s="338"/>
    </row>
    <row r="21" spans="1:6" x14ac:dyDescent="0.25">
      <c r="A21" s="85"/>
      <c r="B21" s="229"/>
      <c r="C21" s="338"/>
      <c r="D21" s="338"/>
      <c r="E21" s="338"/>
    </row>
    <row r="22" spans="1:6" x14ac:dyDescent="0.25">
      <c r="A22" s="85" t="s">
        <v>1047</v>
      </c>
      <c r="B22" s="339">
        <f>SUM(B23+B24+B25+B26+B27)</f>
        <v>54195824</v>
      </c>
      <c r="C22" s="339">
        <f>SUM(C23+C24+C25+C26+C27)</f>
        <v>55815698</v>
      </c>
      <c r="D22" s="339">
        <f>SUM(D23+D24+D25+D26+D27)</f>
        <v>0</v>
      </c>
      <c r="E22" s="339">
        <f>SUM(E23+E24+E25+E26+E27)</f>
        <v>0</v>
      </c>
    </row>
    <row r="23" spans="1:6" x14ac:dyDescent="0.25">
      <c r="A23" s="85" t="s">
        <v>745</v>
      </c>
      <c r="B23" s="367">
        <f>'Norma CONAC- Ley Ingresos 2026'!D122</f>
        <v>53995824</v>
      </c>
      <c r="C23" s="338">
        <v>55615698</v>
      </c>
      <c r="D23" s="338"/>
      <c r="E23" s="338"/>
    </row>
    <row r="24" spans="1:6" x14ac:dyDescent="0.25">
      <c r="A24" s="85" t="s">
        <v>746</v>
      </c>
      <c r="B24" s="228">
        <f>'Norma CONAC- Ley Ingresos 2026'!D125</f>
        <v>200000</v>
      </c>
      <c r="C24" s="338">
        <v>200000</v>
      </c>
      <c r="D24" s="338"/>
      <c r="E24" s="338"/>
    </row>
    <row r="25" spans="1:6" x14ac:dyDescent="0.25">
      <c r="A25" s="85" t="s">
        <v>1044</v>
      </c>
      <c r="B25" s="228">
        <f>'Norma CONAC- Ley Ingresos 2026'!D127</f>
        <v>0</v>
      </c>
      <c r="C25" s="338"/>
      <c r="D25" s="338"/>
      <c r="E25" s="338"/>
    </row>
    <row r="26" spans="1:6" ht="25.5" x14ac:dyDescent="0.25">
      <c r="A26" s="85" t="s">
        <v>1045</v>
      </c>
      <c r="B26" s="367">
        <f>'Norma CONAC- Ley Ingresos 2026'!D131+'Norma CONAC- Ley Ingresos 2026'!D134</f>
        <v>0</v>
      </c>
      <c r="C26" s="338"/>
      <c r="D26" s="338"/>
      <c r="E26" s="338"/>
    </row>
    <row r="27" spans="1:6" x14ac:dyDescent="0.25">
      <c r="A27" s="85" t="s">
        <v>1046</v>
      </c>
      <c r="B27" s="228">
        <v>0</v>
      </c>
      <c r="C27" s="338"/>
      <c r="D27" s="338"/>
      <c r="E27" s="338"/>
    </row>
    <row r="28" spans="1:6" x14ac:dyDescent="0.25">
      <c r="A28" s="85"/>
      <c r="B28" s="229"/>
      <c r="C28" s="338"/>
      <c r="D28" s="338"/>
      <c r="E28" s="338"/>
    </row>
    <row r="29" spans="1:6" x14ac:dyDescent="0.25">
      <c r="A29" s="85" t="s">
        <v>750</v>
      </c>
      <c r="B29" s="339">
        <f>SUM(B30)</f>
        <v>4000000</v>
      </c>
      <c r="C29" s="339">
        <f>SUM(C30)</f>
        <v>4000000</v>
      </c>
      <c r="D29" s="339">
        <f>SUM(D30)</f>
        <v>0</v>
      </c>
      <c r="E29" s="339">
        <f>SUM(E30)</f>
        <v>0</v>
      </c>
    </row>
    <row r="30" spans="1:6" x14ac:dyDescent="0.25">
      <c r="A30" s="85" t="s">
        <v>747</v>
      </c>
      <c r="B30" s="228">
        <f>'Norma CONAC- Ley Ingresos 2026'!D138</f>
        <v>4000000</v>
      </c>
      <c r="C30" s="338">
        <v>4000000</v>
      </c>
      <c r="D30" s="338"/>
      <c r="E30" s="338"/>
    </row>
    <row r="31" spans="1:6" x14ac:dyDescent="0.25">
      <c r="A31" s="85"/>
      <c r="B31" s="229"/>
      <c r="C31" s="338"/>
      <c r="D31" s="338"/>
      <c r="E31" s="338"/>
    </row>
    <row r="32" spans="1:6" x14ac:dyDescent="0.25">
      <c r="A32" s="85" t="s">
        <v>751</v>
      </c>
      <c r="B32" s="339">
        <f>SUM(B8+B22+B29)</f>
        <v>127233358</v>
      </c>
      <c r="C32" s="339">
        <f>SUM(C8+C22+C29)</f>
        <v>130930423</v>
      </c>
      <c r="D32" s="339">
        <f>SUM(D8+D22+D29)</f>
        <v>0</v>
      </c>
      <c r="E32" s="339">
        <f>SUM(E8+E22+E29)</f>
        <v>0</v>
      </c>
      <c r="F32" s="345"/>
    </row>
    <row r="33" spans="1:5" x14ac:dyDescent="0.25">
      <c r="A33" s="85"/>
      <c r="B33" s="229"/>
      <c r="C33" s="338"/>
      <c r="D33" s="338"/>
      <c r="E33" s="338"/>
    </row>
    <row r="34" spans="1:5" x14ac:dyDescent="0.25">
      <c r="A34" s="86" t="s">
        <v>748</v>
      </c>
      <c r="B34" s="229"/>
      <c r="C34" s="338"/>
      <c r="D34" s="338"/>
      <c r="E34" s="338"/>
    </row>
    <row r="35" spans="1:5" ht="25.5" x14ac:dyDescent="0.25">
      <c r="A35" s="85" t="s">
        <v>753</v>
      </c>
      <c r="B35" s="367">
        <v>0</v>
      </c>
      <c r="C35" s="338"/>
      <c r="D35" s="338">
        <v>0</v>
      </c>
      <c r="E35" s="338"/>
    </row>
    <row r="36" spans="1:5" ht="25.5" x14ac:dyDescent="0.25">
      <c r="A36" s="85" t="s">
        <v>754</v>
      </c>
      <c r="B36" s="367">
        <v>0</v>
      </c>
      <c r="C36" s="338"/>
      <c r="D36" s="338"/>
      <c r="E36" s="338"/>
    </row>
    <row r="37" spans="1:5" ht="15.75" thickBot="1" x14ac:dyDescent="0.3">
      <c r="A37" s="231" t="s">
        <v>749</v>
      </c>
      <c r="B37" s="230">
        <f>SUM(B35+B36)</f>
        <v>0</v>
      </c>
      <c r="C37" s="230">
        <f>SUM(C35+C36)</f>
        <v>0</v>
      </c>
      <c r="D37" s="230">
        <f>SUM(D35+D36)</f>
        <v>0</v>
      </c>
      <c r="E37" s="230">
        <f>SUM(E35+E36)</f>
        <v>0</v>
      </c>
    </row>
    <row r="38" spans="1:5" ht="6" customHeight="1" x14ac:dyDescent="0.25"/>
    <row r="39" spans="1:5" ht="23.25" customHeight="1" x14ac:dyDescent="0.25">
      <c r="A39" s="473" t="s">
        <v>1244</v>
      </c>
      <c r="B39" s="473"/>
      <c r="C39" s="473"/>
      <c r="D39" s="473"/>
      <c r="E39" s="473"/>
    </row>
    <row r="40" spans="1:5" ht="6" customHeight="1" thickBot="1" x14ac:dyDescent="0.3"/>
    <row r="41" spans="1:5" ht="120.6" customHeight="1" thickBot="1" x14ac:dyDescent="0.3">
      <c r="A41" s="459" t="s">
        <v>1239</v>
      </c>
      <c r="B41" s="460"/>
      <c r="C41" s="460"/>
      <c r="D41" s="460"/>
      <c r="E41" s="460"/>
    </row>
    <row r="42" spans="1:5" x14ac:dyDescent="0.25">
      <c r="A42" s="87"/>
      <c r="B42" s="87"/>
      <c r="C42" s="87"/>
      <c r="D42" s="87"/>
      <c r="E42" s="87"/>
    </row>
    <row r="43" spans="1:5" ht="36" customHeight="1" x14ac:dyDescent="0.25"/>
  </sheetData>
  <sheetProtection algorithmName="SHA-512" hashValue="Lm+/lB7wVCSm+fciIF8Y3P/nbnMlXqdfegp0zIdZMET7KeZf1P1MPQwc/p8I7kAv4wD5ZMZ9RrFi0YzowcJy+w==" saltValue="BfbtaAB2vyaWijOoYkyp2w==" spinCount="100000" sheet="1" formatColumns="0" insertRows="0" insertHyperlinks="0"/>
  <mergeCells count="6">
    <mergeCell ref="A41:E41"/>
    <mergeCell ref="A2:E2"/>
    <mergeCell ref="A3:E3"/>
    <mergeCell ref="A4:E4"/>
    <mergeCell ref="A5:E5"/>
    <mergeCell ref="A39:E39"/>
  </mergeCells>
  <pageMargins left="0.70866141732283472" right="0.70866141732283472" top="0.59055118110236227" bottom="0.59055118110236227" header="0.31496062992125984" footer="0.31496062992125984"/>
  <pageSetup scale="73" fitToHeight="0" orientation="portrait" verticalDpi="4294967295" r:id="rId1"/>
  <rowBreaks count="1" manualBreakCount="1">
    <brk id="4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F43"/>
  <sheetViews>
    <sheetView zoomScale="110" zoomScaleNormal="110" workbookViewId="0">
      <selection activeCell="G14" sqref="G14"/>
    </sheetView>
  </sheetViews>
  <sheetFormatPr baseColWidth="10" defaultRowHeight="15" x14ac:dyDescent="0.25"/>
  <cols>
    <col min="1" max="1" width="54.5703125" bestFit="1" customWidth="1"/>
    <col min="2" max="3" width="23.140625" hidden="1" customWidth="1"/>
    <col min="4" max="5" width="23.140625" customWidth="1"/>
  </cols>
  <sheetData>
    <row r="1" spans="1:5" ht="15.75" thickBot="1" x14ac:dyDescent="0.3">
      <c r="A1" s="227" t="s">
        <v>979</v>
      </c>
    </row>
    <row r="2" spans="1:5" ht="38.25" customHeight="1" thickBot="1" x14ac:dyDescent="0.3">
      <c r="A2" s="461" t="s">
        <v>1380</v>
      </c>
      <c r="B2" s="462"/>
      <c r="C2" s="462"/>
      <c r="D2" s="462"/>
      <c r="E2" s="463"/>
    </row>
    <row r="3" spans="1:5" ht="17.25" customHeight="1" thickBot="1" x14ac:dyDescent="0.3">
      <c r="A3" s="464" t="s">
        <v>1245</v>
      </c>
      <c r="B3" s="465"/>
      <c r="C3" s="465"/>
      <c r="D3" s="465"/>
      <c r="E3" s="466"/>
    </row>
    <row r="4" spans="1:5" x14ac:dyDescent="0.25">
      <c r="A4" s="467" t="s">
        <v>736</v>
      </c>
      <c r="B4" s="468"/>
      <c r="C4" s="468"/>
      <c r="D4" s="468"/>
      <c r="E4" s="469"/>
    </row>
    <row r="5" spans="1:5" ht="18.75" customHeight="1" thickBot="1" x14ac:dyDescent="0.3">
      <c r="A5" s="470" t="s">
        <v>737</v>
      </c>
      <c r="B5" s="471"/>
      <c r="C5" s="471"/>
      <c r="D5" s="471"/>
      <c r="E5" s="472"/>
    </row>
    <row r="6" spans="1:5" ht="39" thickBot="1" x14ac:dyDescent="0.3">
      <c r="A6" s="88" t="s">
        <v>752</v>
      </c>
      <c r="B6" s="90" t="s">
        <v>1185</v>
      </c>
      <c r="C6" s="91" t="s">
        <v>1240</v>
      </c>
      <c r="D6" s="91" t="s">
        <v>1334</v>
      </c>
      <c r="E6" s="89" t="s">
        <v>1332</v>
      </c>
    </row>
    <row r="7" spans="1:5" x14ac:dyDescent="0.25">
      <c r="A7" s="83"/>
      <c r="B7" s="337"/>
      <c r="C7" s="337"/>
      <c r="D7" s="337"/>
      <c r="E7" s="84"/>
    </row>
    <row r="8" spans="1:5" ht="25.5" x14ac:dyDescent="0.25">
      <c r="A8" s="85" t="s">
        <v>1065</v>
      </c>
      <c r="B8" s="339">
        <f>B9+B10+B11+B12+B13+B14+B15+B16+B17+B18+B19+B20</f>
        <v>0</v>
      </c>
      <c r="C8" s="339">
        <f>C9+C10+C11+C12+C13+C14+C15+C16+C17+C18+C19+C20</f>
        <v>0</v>
      </c>
      <c r="D8" s="339">
        <f>D9+D10+D11+D12+D13+D14+D15+D16+D17+D18+D19+D20</f>
        <v>62973598</v>
      </c>
      <c r="E8" s="339">
        <f>SUM(E9:E20)</f>
        <v>69037534</v>
      </c>
    </row>
    <row r="9" spans="1:5" x14ac:dyDescent="0.25">
      <c r="A9" s="85" t="s">
        <v>738</v>
      </c>
      <c r="B9" s="338"/>
      <c r="C9" s="338"/>
      <c r="D9" s="338">
        <v>8150000</v>
      </c>
      <c r="E9" s="228">
        <f>'Norma CONAC- Ley Ingresos 2026'!D11</f>
        <v>9540000</v>
      </c>
    </row>
    <row r="10" spans="1:5" x14ac:dyDescent="0.25">
      <c r="A10" s="85" t="s">
        <v>739</v>
      </c>
      <c r="B10" s="338"/>
      <c r="C10" s="338"/>
      <c r="D10" s="338"/>
      <c r="E10" s="228">
        <v>0</v>
      </c>
    </row>
    <row r="11" spans="1:5" x14ac:dyDescent="0.25">
      <c r="A11" s="85" t="s">
        <v>740</v>
      </c>
      <c r="B11" s="338"/>
      <c r="C11" s="338"/>
      <c r="D11" s="338"/>
      <c r="E11" s="228">
        <f>'Norma CONAC- Ley Ingresos 2026'!D27</f>
        <v>0</v>
      </c>
    </row>
    <row r="12" spans="1:5" x14ac:dyDescent="0.25">
      <c r="A12" s="85" t="s">
        <v>741</v>
      </c>
      <c r="B12" s="338"/>
      <c r="C12" s="338"/>
      <c r="D12" s="338">
        <v>5735000</v>
      </c>
      <c r="E12" s="228">
        <f>'Norma CONAC- Ley Ingresos 2026'!D30</f>
        <v>5757500</v>
      </c>
    </row>
    <row r="13" spans="1:5" x14ac:dyDescent="0.25">
      <c r="A13" s="85" t="s">
        <v>742</v>
      </c>
      <c r="B13" s="338"/>
      <c r="C13" s="338"/>
      <c r="D13" s="338">
        <v>60000</v>
      </c>
      <c r="E13" s="228">
        <f>'Norma CONAC- Ley Ingresos 2026'!D65</f>
        <v>10000</v>
      </c>
    </row>
    <row r="14" spans="1:5" x14ac:dyDescent="0.25">
      <c r="A14" s="85" t="s">
        <v>743</v>
      </c>
      <c r="B14" s="338"/>
      <c r="C14" s="338"/>
      <c r="D14" s="338">
        <v>2221369</v>
      </c>
      <c r="E14" s="228">
        <f>'Norma CONAC- Ley Ingresos 2026'!D73</f>
        <v>600000</v>
      </c>
    </row>
    <row r="15" spans="1:5" x14ac:dyDescent="0.25">
      <c r="A15" s="85" t="s">
        <v>978</v>
      </c>
      <c r="B15" s="338"/>
      <c r="C15" s="338"/>
      <c r="D15" s="338"/>
      <c r="E15" s="228">
        <f>'Norma CONAC- Ley Ingresos 2026'!D99</f>
        <v>0</v>
      </c>
    </row>
    <row r="16" spans="1:5" x14ac:dyDescent="0.25">
      <c r="A16" s="85" t="s">
        <v>744</v>
      </c>
      <c r="B16" s="338"/>
      <c r="C16" s="338"/>
      <c r="D16" s="338">
        <v>46807229</v>
      </c>
      <c r="E16" s="228">
        <f>'Norma CONAC- Ley Ingresos 2026'!D117</f>
        <v>53130034</v>
      </c>
    </row>
    <row r="17" spans="1:6" x14ac:dyDescent="0.25">
      <c r="A17" s="85" t="s">
        <v>1040</v>
      </c>
      <c r="B17" s="338"/>
      <c r="C17" s="338"/>
      <c r="D17" s="338"/>
      <c r="E17" s="228">
        <f>'Norma CONAC- Ley Ingresos 2026'!D126</f>
        <v>0</v>
      </c>
    </row>
    <row r="18" spans="1:6" x14ac:dyDescent="0.25">
      <c r="A18" s="85" t="s">
        <v>1041</v>
      </c>
      <c r="B18" s="338"/>
      <c r="C18" s="338"/>
      <c r="D18" s="338"/>
      <c r="E18" s="228">
        <f>'Norma CONAC- Ley Ingresos 2026'!D130+'Norma CONAC- Ley Ingresos 2026'!D133</f>
        <v>0</v>
      </c>
    </row>
    <row r="19" spans="1:6" x14ac:dyDescent="0.25">
      <c r="A19" s="85" t="s">
        <v>1042</v>
      </c>
      <c r="B19" s="338"/>
      <c r="C19" s="338"/>
      <c r="D19" s="338">
        <v>0</v>
      </c>
      <c r="E19" s="228">
        <f>'Norma CONAC- Ley Ingresos 2026'!D124</f>
        <v>0</v>
      </c>
    </row>
    <row r="20" spans="1:6" x14ac:dyDescent="0.25">
      <c r="A20" s="85" t="s">
        <v>1043</v>
      </c>
      <c r="B20" s="338"/>
      <c r="C20" s="338"/>
      <c r="D20" s="338"/>
      <c r="E20" s="228">
        <f>'Norma CONAC- Ley Ingresos 2026'!D135</f>
        <v>0</v>
      </c>
    </row>
    <row r="21" spans="1:6" x14ac:dyDescent="0.25">
      <c r="A21" s="85"/>
      <c r="B21" s="338"/>
      <c r="C21" s="338"/>
      <c r="D21" s="338"/>
      <c r="E21" s="229"/>
    </row>
    <row r="22" spans="1:6" x14ac:dyDescent="0.25">
      <c r="A22" s="85" t="s">
        <v>1047</v>
      </c>
      <c r="B22" s="339">
        <f>SUM(B23+B24+B25+B26+B27)</f>
        <v>0</v>
      </c>
      <c r="C22" s="339">
        <f>SUM(C23+C24+C25+C26+C27)</f>
        <v>0</v>
      </c>
      <c r="D22" s="339">
        <f>SUM(D23+D24+D25+D26+D27)</f>
        <v>47226402</v>
      </c>
      <c r="E22" s="339">
        <f>SUM(E23+E24+E25+E26+E27)</f>
        <v>54195824</v>
      </c>
    </row>
    <row r="23" spans="1:6" x14ac:dyDescent="0.25">
      <c r="A23" s="85" t="s">
        <v>745</v>
      </c>
      <c r="B23" s="338"/>
      <c r="C23" s="338"/>
      <c r="D23" s="338">
        <v>47026402</v>
      </c>
      <c r="E23" s="367">
        <f>'Norma CONAC- Ley Ingresos 2026'!D122</f>
        <v>53995824</v>
      </c>
    </row>
    <row r="24" spans="1:6" x14ac:dyDescent="0.25">
      <c r="A24" s="85" t="s">
        <v>746</v>
      </c>
      <c r="B24" s="338"/>
      <c r="C24" s="338"/>
      <c r="D24" s="338">
        <v>200000</v>
      </c>
      <c r="E24" s="228">
        <f>'Norma CONAC- Ley Ingresos 2026'!D125</f>
        <v>200000</v>
      </c>
    </row>
    <row r="25" spans="1:6" x14ac:dyDescent="0.25">
      <c r="A25" s="85" t="s">
        <v>1044</v>
      </c>
      <c r="B25" s="338"/>
      <c r="C25" s="338"/>
      <c r="D25" s="338"/>
      <c r="E25" s="228">
        <f>'Norma CONAC- Ley Ingresos 2026'!D127</f>
        <v>0</v>
      </c>
    </row>
    <row r="26" spans="1:6" ht="25.5" x14ac:dyDescent="0.25">
      <c r="A26" s="85" t="s">
        <v>1045</v>
      </c>
      <c r="B26" s="338"/>
      <c r="C26" s="338"/>
      <c r="D26" s="338"/>
      <c r="E26" s="367">
        <f>'Norma CONAC- Ley Ingresos 2026'!D131+'Norma CONAC- Ley Ingresos 2026'!D134</f>
        <v>0</v>
      </c>
    </row>
    <row r="27" spans="1:6" x14ac:dyDescent="0.25">
      <c r="A27" s="85" t="s">
        <v>1046</v>
      </c>
      <c r="B27" s="338"/>
      <c r="C27" s="338"/>
      <c r="D27" s="338"/>
      <c r="E27" s="228">
        <v>0</v>
      </c>
    </row>
    <row r="28" spans="1:6" x14ac:dyDescent="0.25">
      <c r="A28" s="85"/>
      <c r="B28" s="338"/>
      <c r="C28" s="338"/>
      <c r="D28" s="338"/>
      <c r="E28" s="229"/>
    </row>
    <row r="29" spans="1:6" x14ac:dyDescent="0.25">
      <c r="A29" s="85" t="s">
        <v>750</v>
      </c>
      <c r="B29" s="339">
        <f>SUM(B30)</f>
        <v>0</v>
      </c>
      <c r="C29" s="339">
        <f>SUM(C30)</f>
        <v>0</v>
      </c>
      <c r="D29" s="339">
        <f>SUM(D30)</f>
        <v>3000000</v>
      </c>
      <c r="E29" s="339">
        <f>SUM(E30)</f>
        <v>4000000</v>
      </c>
    </row>
    <row r="30" spans="1:6" x14ac:dyDescent="0.25">
      <c r="A30" s="85" t="s">
        <v>747</v>
      </c>
      <c r="B30" s="338"/>
      <c r="C30" s="338"/>
      <c r="D30" s="338">
        <v>3000000</v>
      </c>
      <c r="E30" s="228">
        <f>'Norma CONAC- Ley Ingresos 2026'!D138</f>
        <v>4000000</v>
      </c>
    </row>
    <row r="31" spans="1:6" x14ac:dyDescent="0.25">
      <c r="A31" s="85"/>
      <c r="B31" s="338"/>
      <c r="C31" s="338"/>
      <c r="D31" s="338"/>
      <c r="E31" s="229"/>
    </row>
    <row r="32" spans="1:6" x14ac:dyDescent="0.25">
      <c r="A32" s="85" t="s">
        <v>751</v>
      </c>
      <c r="B32" s="339">
        <f>SUM(B8+B22+B29)</f>
        <v>0</v>
      </c>
      <c r="C32" s="339">
        <f>SUM(C8+C22+C29)</f>
        <v>0</v>
      </c>
      <c r="D32" s="339">
        <f>SUM(D8+D22+D29)</f>
        <v>113200000</v>
      </c>
      <c r="E32" s="339">
        <f>SUM(E8+E22+E29)</f>
        <v>127233358</v>
      </c>
      <c r="F32" s="345"/>
    </row>
    <row r="33" spans="1:5" x14ac:dyDescent="0.25">
      <c r="A33" s="85"/>
      <c r="B33" s="338"/>
      <c r="C33" s="338"/>
      <c r="D33" s="338"/>
      <c r="E33" s="229"/>
    </row>
    <row r="34" spans="1:5" x14ac:dyDescent="0.25">
      <c r="A34" s="86" t="s">
        <v>748</v>
      </c>
      <c r="B34" s="338"/>
      <c r="C34" s="338"/>
      <c r="D34" s="338"/>
      <c r="E34" s="229"/>
    </row>
    <row r="35" spans="1:5" ht="25.5" x14ac:dyDescent="0.25">
      <c r="A35" s="85" t="s">
        <v>753</v>
      </c>
      <c r="B35" s="338"/>
      <c r="C35" s="338">
        <v>0</v>
      </c>
      <c r="D35" s="338"/>
      <c r="E35" s="367">
        <v>0</v>
      </c>
    </row>
    <row r="36" spans="1:5" ht="25.5" x14ac:dyDescent="0.25">
      <c r="A36" s="85" t="s">
        <v>754</v>
      </c>
      <c r="B36" s="338"/>
      <c r="C36" s="338"/>
      <c r="D36" s="338"/>
      <c r="E36" s="367">
        <v>0</v>
      </c>
    </row>
    <row r="37" spans="1:5" ht="15.75" thickBot="1" x14ac:dyDescent="0.3">
      <c r="A37" s="231" t="s">
        <v>749</v>
      </c>
      <c r="B37" s="230">
        <f>SUM(B35+B36)</f>
        <v>0</v>
      </c>
      <c r="C37" s="230">
        <f>SUM(C35+C36)</f>
        <v>0</v>
      </c>
      <c r="D37" s="230">
        <f>SUM(D35+D36)</f>
        <v>0</v>
      </c>
      <c r="E37" s="230">
        <f>SUM(E35+E36)</f>
        <v>0</v>
      </c>
    </row>
    <row r="38" spans="1:5" ht="6" customHeight="1" x14ac:dyDescent="0.25"/>
    <row r="39" spans="1:5" ht="23.25" customHeight="1" x14ac:dyDescent="0.25">
      <c r="A39" s="473" t="s">
        <v>1244</v>
      </c>
      <c r="B39" s="473"/>
      <c r="C39" s="473"/>
      <c r="D39" s="473"/>
      <c r="E39" s="473"/>
    </row>
    <row r="40" spans="1:5" ht="6" customHeight="1" thickBot="1" x14ac:dyDescent="0.3"/>
    <row r="41" spans="1:5" ht="120.6" customHeight="1" thickBot="1" x14ac:dyDescent="0.3">
      <c r="A41" s="459" t="s">
        <v>1239</v>
      </c>
      <c r="B41" s="460"/>
      <c r="C41" s="460"/>
      <c r="D41" s="460"/>
      <c r="E41" s="460"/>
    </row>
    <row r="42" spans="1:5" x14ac:dyDescent="0.25">
      <c r="A42" s="87"/>
      <c r="B42" s="87"/>
      <c r="C42" s="87"/>
      <c r="D42" s="87"/>
      <c r="E42" s="87"/>
    </row>
    <row r="43" spans="1:5" ht="36" customHeight="1" x14ac:dyDescent="0.25"/>
  </sheetData>
  <sheetProtection algorithmName="SHA-512" hashValue="UYwNf5nNxugNgXxD7dOXV1cbjhXq3/76dvQUcNIhxRfnxzaSnZlp+W8juW9PBwpSz+DyC8FLlrKpj8u+bXv/kQ==" saltValue="2o1a/A1+a3jtg6B6VTJ2TQ==" spinCount="100000" sheet="1" formatColumns="0" insertRows="0" insertHyperlinks="0"/>
  <mergeCells count="6">
    <mergeCell ref="A41:E41"/>
    <mergeCell ref="A2:E2"/>
    <mergeCell ref="A3:E3"/>
    <mergeCell ref="A4:E4"/>
    <mergeCell ref="A5:E5"/>
    <mergeCell ref="A39:E39"/>
  </mergeCells>
  <pageMargins left="0.70866141732283472" right="0.70866141732283472" top="0.59055118110236227" bottom="0.59055118110236227" header="0.31496062992125984" footer="0.31496062992125984"/>
  <pageSetup scale="89" fitToHeight="0" orientation="portrait" r:id="rId1"/>
  <rowBreaks count="1" manualBreakCount="1">
    <brk id="4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H50"/>
  <sheetViews>
    <sheetView zoomScale="110" zoomScaleNormal="110" workbookViewId="0">
      <selection activeCell="A70" sqref="A1:D70"/>
    </sheetView>
  </sheetViews>
  <sheetFormatPr baseColWidth="10" defaultColWidth="11.42578125" defaultRowHeight="15" x14ac:dyDescent="0.25"/>
  <cols>
    <col min="1" max="1" width="3.7109375" style="27" customWidth="1"/>
    <col min="2" max="2" width="11.42578125" style="29"/>
    <col min="3" max="3" width="72.28515625" style="43" customWidth="1"/>
    <col min="4" max="4" width="19.28515625" style="27" customWidth="1"/>
    <col min="5" max="5" width="14.7109375" style="80" customWidth="1"/>
    <col min="6" max="6" width="29" style="71" customWidth="1"/>
    <col min="7" max="7" width="17.7109375" style="2" customWidth="1"/>
    <col min="8" max="16384" width="11.42578125" style="2"/>
  </cols>
  <sheetData>
    <row r="1" spans="1:7" ht="21.75" x14ac:dyDescent="0.25">
      <c r="C1" s="28" t="s">
        <v>1379</v>
      </c>
    </row>
    <row r="2" spans="1:7" ht="45.75" customHeight="1" thickBot="1" x14ac:dyDescent="0.3">
      <c r="B2" s="474" t="s">
        <v>1349</v>
      </c>
      <c r="C2" s="474"/>
      <c r="D2" s="474"/>
    </row>
    <row r="3" spans="1:7" ht="21.6" customHeight="1" thickBot="1" x14ac:dyDescent="0.3">
      <c r="A3" s="72"/>
      <c r="B3" s="49" t="s">
        <v>468</v>
      </c>
      <c r="C3" s="50" t="s">
        <v>17</v>
      </c>
      <c r="D3" s="51" t="s">
        <v>317</v>
      </c>
      <c r="E3" s="81"/>
      <c r="F3" s="73"/>
    </row>
    <row r="4" spans="1:7" ht="3.6" customHeight="1" x14ac:dyDescent="0.25">
      <c r="A4" s="72"/>
      <c r="B4" s="207"/>
      <c r="C4" s="208"/>
      <c r="D4" s="209"/>
      <c r="E4" s="81"/>
      <c r="F4" s="73"/>
    </row>
    <row r="5" spans="1:7" ht="21" customHeight="1" x14ac:dyDescent="0.25">
      <c r="A5" s="72"/>
      <c r="B5" s="206">
        <v>111</v>
      </c>
      <c r="C5" s="332" t="s">
        <v>484</v>
      </c>
      <c r="D5" s="436">
        <f>'Presupuesto de Ingresos 2026'!I9+'Presupuesto de Ingresos 2026'!I60+'Presupuesto de Ingresos 2026'!I65+'Presupuesto de Ingresos 2026'!I305+'Presupuesto de Ingresos 2026'!I328+'Presupuesto de Ingresos 2026'!I530</f>
        <v>15907500</v>
      </c>
      <c r="E5" s="81"/>
      <c r="F5" s="248" t="s">
        <v>669</v>
      </c>
      <c r="G5" s="371"/>
    </row>
    <row r="6" spans="1:7" ht="21" customHeight="1" x14ac:dyDescent="0.25">
      <c r="A6" s="58" t="s">
        <v>648</v>
      </c>
      <c r="B6" s="30">
        <v>112</v>
      </c>
      <c r="C6" s="333" t="s">
        <v>661</v>
      </c>
      <c r="D6" s="436">
        <f>'Presupuesto de Ingresos 2026'!I245</f>
        <v>0</v>
      </c>
      <c r="E6" s="434" t="s">
        <v>467</v>
      </c>
      <c r="F6" s="248" t="s">
        <v>669</v>
      </c>
      <c r="G6" s="371"/>
    </row>
    <row r="7" spans="1:7" ht="21" customHeight="1" x14ac:dyDescent="0.25">
      <c r="A7" s="58" t="s">
        <v>648</v>
      </c>
      <c r="B7" s="30">
        <v>421</v>
      </c>
      <c r="C7" s="333" t="s">
        <v>471</v>
      </c>
      <c r="D7" s="435">
        <f>'Presupuesto de Ingresos 2026'!I412+'Presupuesto de Ingresos 2026'!I423</f>
        <v>0</v>
      </c>
      <c r="E7" s="434" t="s">
        <v>1336</v>
      </c>
      <c r="F7" s="248" t="s">
        <v>669</v>
      </c>
      <c r="G7" s="371"/>
    </row>
    <row r="8" spans="1:7" ht="21" customHeight="1" x14ac:dyDescent="0.25">
      <c r="A8" s="58" t="s">
        <v>648</v>
      </c>
      <c r="B8" s="30">
        <v>422</v>
      </c>
      <c r="C8" s="333" t="s">
        <v>1180</v>
      </c>
      <c r="D8" s="435">
        <f>'Presupuesto de Ingresos 2026'!I454</f>
        <v>0</v>
      </c>
      <c r="E8" s="433" t="s">
        <v>1335</v>
      </c>
      <c r="F8" s="248" t="s">
        <v>669</v>
      </c>
      <c r="G8" s="371"/>
    </row>
    <row r="9" spans="1:7" ht="21" customHeight="1" x14ac:dyDescent="0.25">
      <c r="A9" s="72"/>
      <c r="B9" s="30">
        <v>511</v>
      </c>
      <c r="C9" s="333" t="s">
        <v>1027</v>
      </c>
      <c r="D9" s="437">
        <f>'Presupuesto de Ingresos 2026'!E487</f>
        <v>28602065</v>
      </c>
      <c r="E9" s="81"/>
      <c r="F9" s="307" t="s">
        <v>670</v>
      </c>
      <c r="G9" s="371"/>
    </row>
    <row r="10" spans="1:7" ht="21" customHeight="1" x14ac:dyDescent="0.25">
      <c r="A10" s="72"/>
      <c r="B10" s="30">
        <v>512</v>
      </c>
      <c r="C10" s="333" t="s">
        <v>1028</v>
      </c>
      <c r="D10" s="437">
        <f>'Presupuesto de Ingresos 2026'!E490</f>
        <v>25393759</v>
      </c>
      <c r="E10" s="81"/>
      <c r="F10" s="307" t="s">
        <v>670</v>
      </c>
      <c r="G10" s="371"/>
    </row>
    <row r="11" spans="1:7" ht="28.9" customHeight="1" x14ac:dyDescent="0.25">
      <c r="A11" s="72"/>
      <c r="B11" s="30">
        <v>531</v>
      </c>
      <c r="C11" s="333" t="s">
        <v>655</v>
      </c>
      <c r="D11" s="437">
        <f>'Presupuesto de Ingresos 2026'!I498</f>
        <v>0</v>
      </c>
      <c r="E11" s="81"/>
      <c r="F11" s="307" t="s">
        <v>670</v>
      </c>
      <c r="G11" s="371"/>
    </row>
    <row r="12" spans="1:7" ht="21" customHeight="1" x14ac:dyDescent="0.25">
      <c r="A12" s="72"/>
      <c r="B12" s="30">
        <v>532</v>
      </c>
      <c r="C12" s="333" t="s">
        <v>722</v>
      </c>
      <c r="D12" s="437">
        <f>'Presupuesto de Ingresos 2026'!I499</f>
        <v>0</v>
      </c>
      <c r="E12" s="81"/>
      <c r="F12" s="307" t="s">
        <v>670</v>
      </c>
      <c r="G12" s="371"/>
    </row>
    <row r="13" spans="1:7" ht="31.9" customHeight="1" x14ac:dyDescent="0.25">
      <c r="A13" s="72"/>
      <c r="B13" s="30">
        <v>541</v>
      </c>
      <c r="C13" s="333" t="s">
        <v>1243</v>
      </c>
      <c r="D13" s="437">
        <f>'Presupuesto de Ingresos 2026'!I500</f>
        <v>0</v>
      </c>
      <c r="E13" s="81"/>
      <c r="F13" s="307" t="s">
        <v>670</v>
      </c>
      <c r="G13" s="371"/>
    </row>
    <row r="14" spans="1:7" ht="31.9" customHeight="1" x14ac:dyDescent="0.25">
      <c r="A14" s="72"/>
      <c r="B14" s="30">
        <v>551</v>
      </c>
      <c r="C14" s="333" t="s">
        <v>1236</v>
      </c>
      <c r="D14" s="437">
        <f>'Presupuesto de Ingresos 2026'!E512</f>
        <v>0</v>
      </c>
      <c r="E14" s="81"/>
      <c r="F14" s="307" t="s">
        <v>670</v>
      </c>
      <c r="G14" s="371"/>
    </row>
    <row r="15" spans="1:7" ht="21" customHeight="1" x14ac:dyDescent="0.25">
      <c r="A15" s="72"/>
      <c r="B15" s="30">
        <v>561</v>
      </c>
      <c r="C15" s="333" t="s">
        <v>1026</v>
      </c>
      <c r="D15" s="435">
        <f>'Presupuesto de Ingresos 2026'!I461</f>
        <v>53130034</v>
      </c>
      <c r="E15" s="81"/>
      <c r="F15" s="248" t="s">
        <v>669</v>
      </c>
      <c r="G15" s="371"/>
    </row>
    <row r="16" spans="1:7" ht="21" customHeight="1" x14ac:dyDescent="0.25">
      <c r="A16" s="58" t="s">
        <v>648</v>
      </c>
      <c r="B16" s="30">
        <v>571</v>
      </c>
      <c r="C16" s="333" t="s">
        <v>656</v>
      </c>
      <c r="D16" s="437">
        <f>'Presupuesto de Ingresos 2026'!I501</f>
        <v>0</v>
      </c>
      <c r="E16" s="81"/>
      <c r="F16" s="307" t="s">
        <v>670</v>
      </c>
      <c r="G16" s="371"/>
    </row>
    <row r="17" spans="1:7" ht="21" customHeight="1" x14ac:dyDescent="0.25">
      <c r="A17" s="58" t="s">
        <v>648</v>
      </c>
      <c r="B17" s="30">
        <v>572</v>
      </c>
      <c r="C17" s="333" t="s">
        <v>657</v>
      </c>
      <c r="D17" s="437">
        <f>'Presupuesto de Ingresos 2026'!I502</f>
        <v>0</v>
      </c>
      <c r="E17" s="82"/>
      <c r="F17" s="307" t="s">
        <v>670</v>
      </c>
      <c r="G17" s="371"/>
    </row>
    <row r="18" spans="1:7" ht="21" customHeight="1" x14ac:dyDescent="0.25">
      <c r="A18" s="58" t="s">
        <v>648</v>
      </c>
      <c r="B18" s="30">
        <v>573</v>
      </c>
      <c r="C18" s="333" t="s">
        <v>660</v>
      </c>
      <c r="D18" s="437">
        <f>'Presupuesto de Ingresos 2026'!I503</f>
        <v>0</v>
      </c>
      <c r="E18" s="82"/>
      <c r="F18" s="307" t="s">
        <v>670</v>
      </c>
      <c r="G18" s="371"/>
    </row>
    <row r="19" spans="1:7" ht="21" customHeight="1" x14ac:dyDescent="0.25">
      <c r="A19" s="72"/>
      <c r="B19" s="30">
        <v>574</v>
      </c>
      <c r="C19" s="333" t="s">
        <v>268</v>
      </c>
      <c r="D19" s="435">
        <f>'Presupuesto de Ingresos 2026'!I514</f>
        <v>0</v>
      </c>
      <c r="E19" s="81"/>
      <c r="F19" s="248" t="s">
        <v>669</v>
      </c>
      <c r="G19" s="371"/>
    </row>
    <row r="20" spans="1:7" ht="18.600000000000001" customHeight="1" x14ac:dyDescent="0.25">
      <c r="A20" s="72"/>
      <c r="B20" s="30">
        <v>575</v>
      </c>
      <c r="C20" s="333" t="s">
        <v>1324</v>
      </c>
      <c r="D20" s="437">
        <f>'Presupuesto de Ingresos 2026'!E513</f>
        <v>0</v>
      </c>
      <c r="E20" s="81"/>
      <c r="F20" s="307" t="s">
        <v>670</v>
      </c>
      <c r="G20" s="371"/>
    </row>
    <row r="21" spans="1:7" ht="21" customHeight="1" x14ac:dyDescent="0.25">
      <c r="A21" s="72"/>
      <c r="B21" s="31">
        <v>621</v>
      </c>
      <c r="C21" s="333" t="s">
        <v>658</v>
      </c>
      <c r="D21" s="437">
        <f>'Presupuesto de Ingresos 2026'!I504</f>
        <v>0</v>
      </c>
      <c r="E21" s="81"/>
      <c r="F21" s="307" t="s">
        <v>670</v>
      </c>
      <c r="G21" s="371"/>
    </row>
    <row r="22" spans="1:7" ht="21" customHeight="1" x14ac:dyDescent="0.25">
      <c r="A22" s="72"/>
      <c r="B22" s="31">
        <v>622</v>
      </c>
      <c r="C22" s="333" t="s">
        <v>439</v>
      </c>
      <c r="D22" s="437">
        <f>'Presupuesto de Ingresos 2026'!I505</f>
        <v>0</v>
      </c>
      <c r="E22" s="81"/>
      <c r="F22" s="307" t="s">
        <v>670</v>
      </c>
      <c r="G22" s="371"/>
    </row>
    <row r="23" spans="1:7" ht="21" customHeight="1" x14ac:dyDescent="0.25">
      <c r="A23" s="72"/>
      <c r="B23" s="31">
        <v>623</v>
      </c>
      <c r="C23" s="333" t="s">
        <v>515</v>
      </c>
      <c r="D23" s="437">
        <f>'Presupuesto de Ingresos 2026'!I506</f>
        <v>0</v>
      </c>
      <c r="E23" s="81"/>
      <c r="F23" s="307" t="s">
        <v>670</v>
      </c>
      <c r="G23" s="371"/>
    </row>
    <row r="24" spans="1:7" ht="21" customHeight="1" x14ac:dyDescent="0.25">
      <c r="A24" s="72"/>
      <c r="B24" s="31">
        <v>624</v>
      </c>
      <c r="C24" s="333" t="s">
        <v>516</v>
      </c>
      <c r="D24" s="437">
        <f>'Presupuesto de Ingresos 2026'!I507</f>
        <v>0</v>
      </c>
      <c r="E24" s="81"/>
      <c r="F24" s="307" t="s">
        <v>670</v>
      </c>
      <c r="G24" s="371"/>
    </row>
    <row r="25" spans="1:7" ht="21" customHeight="1" x14ac:dyDescent="0.25">
      <c r="A25" s="72"/>
      <c r="B25" s="31">
        <v>625</v>
      </c>
      <c r="C25" s="333" t="s">
        <v>659</v>
      </c>
      <c r="D25" s="437">
        <f>'Presupuesto de Ingresos 2026'!I508</f>
        <v>0</v>
      </c>
      <c r="E25" s="81"/>
      <c r="F25" s="307" t="s">
        <v>670</v>
      </c>
      <c r="G25" s="371"/>
    </row>
    <row r="26" spans="1:7" ht="21" customHeight="1" x14ac:dyDescent="0.25">
      <c r="A26" s="72"/>
      <c r="B26" s="31">
        <v>626</v>
      </c>
      <c r="C26" s="333" t="s">
        <v>510</v>
      </c>
      <c r="D26" s="437">
        <f>'Presupuesto de Ingresos 2026'!I509</f>
        <v>0</v>
      </c>
      <c r="E26" s="81"/>
      <c r="F26" s="307" t="s">
        <v>670</v>
      </c>
      <c r="G26" s="371"/>
    </row>
    <row r="27" spans="1:7" ht="21" customHeight="1" x14ac:dyDescent="0.25">
      <c r="A27" s="72"/>
      <c r="B27" s="31">
        <v>627</v>
      </c>
      <c r="C27" s="333" t="s">
        <v>1128</v>
      </c>
      <c r="D27" s="437">
        <f>'Presupuesto de Ingresos 2026'!I510</f>
        <v>0</v>
      </c>
      <c r="E27" s="81"/>
      <c r="F27" s="307" t="s">
        <v>670</v>
      </c>
      <c r="G27" s="371"/>
    </row>
    <row r="28" spans="1:7" ht="21" customHeight="1" x14ac:dyDescent="0.25">
      <c r="A28" s="72"/>
      <c r="B28" s="30">
        <v>628</v>
      </c>
      <c r="C28" s="333" t="s">
        <v>1062</v>
      </c>
      <c r="D28" s="435">
        <f>'Presupuesto de Ingresos 2026'!I496</f>
        <v>0</v>
      </c>
      <c r="E28" s="81"/>
      <c r="F28" s="248" t="s">
        <v>669</v>
      </c>
      <c r="G28" s="371"/>
    </row>
    <row r="29" spans="1:7" ht="30" x14ac:dyDescent="0.25">
      <c r="A29" s="72"/>
      <c r="B29" s="30">
        <v>629</v>
      </c>
      <c r="C29" s="333" t="s">
        <v>1350</v>
      </c>
      <c r="D29" s="437">
        <f>'Presupuesto de Ingresos 2026'!I511</f>
        <v>200000</v>
      </c>
      <c r="E29" s="81"/>
      <c r="F29" s="307" t="s">
        <v>670</v>
      </c>
      <c r="G29" s="371"/>
    </row>
    <row r="30" spans="1:7" ht="21" customHeight="1" x14ac:dyDescent="0.25">
      <c r="A30" s="72"/>
      <c r="B30" s="31">
        <v>711</v>
      </c>
      <c r="C30" s="333" t="s">
        <v>518</v>
      </c>
      <c r="D30" s="435">
        <f>'Presupuesto de Ingresos 2026'!I495</f>
        <v>0</v>
      </c>
      <c r="E30" s="81"/>
      <c r="F30" s="248" t="s">
        <v>669</v>
      </c>
      <c r="G30" s="371"/>
    </row>
    <row r="31" spans="1:7" ht="21" customHeight="1" x14ac:dyDescent="0.25">
      <c r="A31" s="58" t="s">
        <v>648</v>
      </c>
      <c r="B31" s="31">
        <v>732</v>
      </c>
      <c r="C31" s="333" t="s">
        <v>664</v>
      </c>
      <c r="D31" s="435">
        <f>'Presupuesto de Ingresos 2026'!I521</f>
        <v>0</v>
      </c>
      <c r="E31" s="81"/>
      <c r="F31" s="248" t="s">
        <v>669</v>
      </c>
      <c r="G31" s="371"/>
    </row>
    <row r="32" spans="1:7" ht="21" customHeight="1" x14ac:dyDescent="0.25">
      <c r="A32" s="58" t="s">
        <v>648</v>
      </c>
      <c r="B32" s="31">
        <v>733</v>
      </c>
      <c r="C32" s="333" t="s">
        <v>650</v>
      </c>
      <c r="D32" s="435">
        <f>'Presupuesto de Ingresos 2026'!I522</f>
        <v>0</v>
      </c>
      <c r="E32" s="81"/>
      <c r="F32" s="248" t="s">
        <v>669</v>
      </c>
      <c r="G32" s="371"/>
    </row>
    <row r="33" spans="1:8" ht="21" customHeight="1" x14ac:dyDescent="0.25">
      <c r="A33" s="58"/>
      <c r="B33" s="31" t="s">
        <v>700</v>
      </c>
      <c r="C33" s="333" t="s">
        <v>713</v>
      </c>
      <c r="D33" s="437">
        <f>'Presupuesto de Ingresos 2026'!E523</f>
        <v>0</v>
      </c>
      <c r="E33" s="81"/>
      <c r="F33" s="307" t="s">
        <v>670</v>
      </c>
      <c r="G33" s="371"/>
    </row>
    <row r="34" spans="1:8" ht="21" customHeight="1" x14ac:dyDescent="0.25">
      <c r="A34" s="58"/>
      <c r="B34" s="31" t="s">
        <v>700</v>
      </c>
      <c r="C34" s="333" t="s">
        <v>1337</v>
      </c>
      <c r="D34" s="435">
        <f>'Presupuesto de Ingresos 2026'!I527</f>
        <v>0</v>
      </c>
      <c r="E34" s="81"/>
      <c r="F34" s="248" t="s">
        <v>669</v>
      </c>
      <c r="G34" s="371"/>
    </row>
    <row r="35" spans="1:8" ht="21" customHeight="1" x14ac:dyDescent="0.25">
      <c r="A35" s="58"/>
      <c r="B35" s="31" t="s">
        <v>700</v>
      </c>
      <c r="C35" s="333" t="s">
        <v>1338</v>
      </c>
      <c r="D35" s="437">
        <f>'Presupuesto de Ingresos 2026'!E528</f>
        <v>0</v>
      </c>
      <c r="E35" s="81"/>
      <c r="F35" s="307" t="s">
        <v>670</v>
      </c>
      <c r="G35" s="371"/>
    </row>
    <row r="36" spans="1:8" ht="21" customHeight="1" x14ac:dyDescent="0.25">
      <c r="A36" s="72"/>
      <c r="B36" s="31">
        <v>211</v>
      </c>
      <c r="C36" s="333" t="s">
        <v>444</v>
      </c>
      <c r="D36" s="438">
        <f>'Presupuesto de Ingresos 2026'!I544</f>
        <v>0</v>
      </c>
      <c r="E36" s="81"/>
      <c r="F36" s="323" t="s">
        <v>699</v>
      </c>
      <c r="G36" s="371"/>
    </row>
    <row r="37" spans="1:8" ht="21" customHeight="1" x14ac:dyDescent="0.25">
      <c r="A37" s="72"/>
      <c r="B37" s="31">
        <v>212</v>
      </c>
      <c r="C37" s="333" t="s">
        <v>465</v>
      </c>
      <c r="D37" s="438">
        <f>'Presupuesto de Ingresos 2026'!I545</f>
        <v>0</v>
      </c>
      <c r="E37" s="81"/>
      <c r="F37" s="323" t="s">
        <v>699</v>
      </c>
      <c r="G37" s="371"/>
    </row>
    <row r="38" spans="1:8" ht="21" customHeight="1" x14ac:dyDescent="0.25">
      <c r="A38" s="72"/>
      <c r="B38" s="31">
        <v>213</v>
      </c>
      <c r="C38" s="333" t="s">
        <v>466</v>
      </c>
      <c r="D38" s="438">
        <f>'Presupuesto de Ingresos 2026'!I546</f>
        <v>0</v>
      </c>
      <c r="E38" s="81"/>
      <c r="F38" s="323" t="s">
        <v>699</v>
      </c>
      <c r="G38" s="371"/>
    </row>
    <row r="39" spans="1:8" ht="21" customHeight="1" x14ac:dyDescent="0.25">
      <c r="A39" s="72"/>
      <c r="B39" s="31">
        <v>214</v>
      </c>
      <c r="C39" s="333" t="s">
        <v>450</v>
      </c>
      <c r="D39" s="438">
        <f>'Presupuesto de Ingresos 2026'!I548</f>
        <v>0</v>
      </c>
      <c r="E39" s="81"/>
      <c r="F39" s="323" t="s">
        <v>699</v>
      </c>
      <c r="G39" s="371"/>
    </row>
    <row r="40" spans="1:8" ht="21" customHeight="1" x14ac:dyDescent="0.25">
      <c r="A40" s="72"/>
      <c r="B40" s="31">
        <v>215</v>
      </c>
      <c r="C40" s="333" t="s">
        <v>452</v>
      </c>
      <c r="D40" s="438">
        <f>'Presupuesto de Ingresos 2026'!I549</f>
        <v>0</v>
      </c>
      <c r="E40" s="81"/>
      <c r="F40" s="323" t="s">
        <v>699</v>
      </c>
      <c r="G40" s="371"/>
    </row>
    <row r="41" spans="1:8" ht="21" customHeight="1" x14ac:dyDescent="0.25">
      <c r="A41" s="72"/>
      <c r="B41" s="31">
        <v>221</v>
      </c>
      <c r="C41" s="333" t="s">
        <v>716</v>
      </c>
      <c r="D41" s="438">
        <f>'Presupuesto de Ingresos 2026'!I551</f>
        <v>4000000</v>
      </c>
      <c r="E41" s="81"/>
      <c r="F41" s="323" t="s">
        <v>699</v>
      </c>
      <c r="G41" s="371"/>
    </row>
    <row r="42" spans="1:8" ht="27.75" customHeight="1" x14ac:dyDescent="0.25">
      <c r="A42" s="72"/>
      <c r="B42" s="475" t="s">
        <v>472</v>
      </c>
      <c r="C42" s="476"/>
      <c r="D42" s="26">
        <f>'Presupuesto de Ingresos 2026'!I7</f>
        <v>127233358</v>
      </c>
      <c r="E42" s="372">
        <f>SUM(D5:D41)</f>
        <v>127233358</v>
      </c>
      <c r="F42" s="373"/>
      <c r="G42" s="370"/>
      <c r="H42" s="331"/>
    </row>
    <row r="43" spans="1:8" ht="9.6" customHeight="1" x14ac:dyDescent="0.25">
      <c r="A43" s="72"/>
      <c r="B43" s="74"/>
      <c r="C43" s="75"/>
      <c r="D43" s="76"/>
      <c r="E43" s="81"/>
      <c r="F43" s="73"/>
    </row>
    <row r="44" spans="1:8" x14ac:dyDescent="0.25">
      <c r="E44" s="374">
        <f>SUM(D42-E42)</f>
        <v>0</v>
      </c>
      <c r="F44" s="346">
        <f>SUM(D5+D6+D7+D8+D15+D19+D28+D30+D31+D32+D34)</f>
        <v>69037534</v>
      </c>
    </row>
    <row r="45" spans="1:8" x14ac:dyDescent="0.25">
      <c r="B45" s="44"/>
      <c r="C45" s="45" t="s">
        <v>469</v>
      </c>
      <c r="F45" s="347">
        <f>SUM(D9+D10+D11+D12+D13+D14+D16+D17+D18+D20+D21+D22+D23+D24+D25+D26+D27+D29+D33+D35)</f>
        <v>54195824</v>
      </c>
    </row>
    <row r="46" spans="1:8" x14ac:dyDescent="0.25">
      <c r="B46" s="46"/>
      <c r="C46" s="477" t="s">
        <v>470</v>
      </c>
      <c r="D46" s="477"/>
      <c r="F46" s="348">
        <f>SUM(D36:D41)</f>
        <v>4000000</v>
      </c>
    </row>
    <row r="47" spans="1:8" x14ac:dyDescent="0.25">
      <c r="C47" s="477"/>
      <c r="D47" s="477"/>
      <c r="F47" s="439">
        <f>SUM(F44:F46)</f>
        <v>127233358</v>
      </c>
    </row>
    <row r="49" spans="1:7" x14ac:dyDescent="0.25">
      <c r="F49" s="369"/>
    </row>
    <row r="50" spans="1:7" s="43" customFormat="1" ht="18.75" hidden="1" x14ac:dyDescent="0.25">
      <c r="A50" s="47"/>
      <c r="B50" s="48" t="s">
        <v>473</v>
      </c>
      <c r="D50" s="27"/>
      <c r="E50" s="80"/>
      <c r="F50" s="71"/>
      <c r="G50" s="2"/>
    </row>
  </sheetData>
  <sheetProtection algorithmName="SHA-512" hashValue="jhItbjEBnMcrgQSy4861ULMhthUnWOZrRGGXbwA1EBn/M4Mn0FrJrsNXOAmJWZ/1KV2MwcAKaXwgnz+N0Oa1dQ==" saltValue="tB+TBYtQkO71Q7xbEZvGhA==" spinCount="100000" sheet="1" formatColumns="0" formatRows="0" insertRows="0" insertHyperlinks="0" sort="0" autoFilter="0"/>
  <autoFilter ref="A3:G42" xr:uid="{00000000-0009-0000-0000-000004000000}"/>
  <mergeCells count="3">
    <mergeCell ref="B2:D2"/>
    <mergeCell ref="B42:C42"/>
    <mergeCell ref="C46:D47"/>
  </mergeCells>
  <pageMargins left="0.70866141732283472" right="0.70866141732283472" top="0.55118110236220474" bottom="0.55118110236220474" header="0.31496062992125984" footer="0.31496062992125984"/>
  <pageSetup scale="85" orientation="portrait" r:id="rId1"/>
  <headerFooter>
    <oddFooter>&amp;R&amp;10&amp;P/&amp;N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M256"/>
  <sheetViews>
    <sheetView zoomScale="110" zoomScaleNormal="110" workbookViewId="0">
      <selection activeCell="A2" sqref="A2"/>
    </sheetView>
  </sheetViews>
  <sheetFormatPr baseColWidth="10" defaultColWidth="11.42578125" defaultRowHeight="12.75" x14ac:dyDescent="0.2"/>
  <cols>
    <col min="1" max="1" width="47.85546875" style="110" customWidth="1"/>
    <col min="2" max="2" width="21.5703125" style="118" customWidth="1"/>
    <col min="3" max="3" width="11.42578125" style="110"/>
    <col min="4" max="4" width="20.85546875" style="110" customWidth="1"/>
    <col min="5" max="6" width="11.42578125" style="110" customWidth="1"/>
    <col min="7" max="16384" width="11.42578125" style="110"/>
  </cols>
  <sheetData>
    <row r="1" spans="1:2" x14ac:dyDescent="0.2">
      <c r="A1" s="108" t="s">
        <v>796</v>
      </c>
      <c r="B1" s="109"/>
    </row>
    <row r="2" spans="1:2" x14ac:dyDescent="0.2">
      <c r="A2" s="111"/>
      <c r="B2" s="109"/>
    </row>
    <row r="3" spans="1:2" ht="15" x14ac:dyDescent="0.2">
      <c r="A3" s="112" t="s">
        <v>797</v>
      </c>
      <c r="B3" s="113" t="s">
        <v>798</v>
      </c>
    </row>
    <row r="4" spans="1:2" ht="15" x14ac:dyDescent="0.2">
      <c r="A4" s="114" t="s">
        <v>3</v>
      </c>
      <c r="B4" s="326">
        <f>'Presupuesto de Ingresos 2026'!E9</f>
        <v>9540000</v>
      </c>
    </row>
    <row r="5" spans="1:2" ht="15" x14ac:dyDescent="0.2">
      <c r="A5" s="114" t="s">
        <v>5</v>
      </c>
      <c r="B5" s="326">
        <f>'Presupuesto de Ingresos 2026'!E60</f>
        <v>0</v>
      </c>
    </row>
    <row r="6" spans="1:2" ht="15" x14ac:dyDescent="0.2">
      <c r="A6" s="114" t="s">
        <v>6</v>
      </c>
      <c r="B6" s="326">
        <f>'Presupuesto de Ingresos 2026'!E65</f>
        <v>5757500</v>
      </c>
    </row>
    <row r="7" spans="1:2" ht="15" x14ac:dyDescent="0.2">
      <c r="A7" s="114" t="s">
        <v>8</v>
      </c>
      <c r="B7" s="326">
        <f>'Presupuesto de Ingresos 2026'!E305</f>
        <v>10000</v>
      </c>
    </row>
    <row r="8" spans="1:2" ht="15" x14ac:dyDescent="0.2">
      <c r="A8" s="114" t="s">
        <v>9</v>
      </c>
      <c r="B8" s="326">
        <f>'Presupuesto de Ingresos 2026'!E328</f>
        <v>600000</v>
      </c>
    </row>
    <row r="9" spans="1:2" ht="15" x14ac:dyDescent="0.2">
      <c r="A9" s="114" t="s">
        <v>1149</v>
      </c>
      <c r="B9" s="326">
        <f>'Presupuesto de Ingresos 2026'!E408</f>
        <v>0</v>
      </c>
    </row>
    <row r="10" spans="1:2" ht="15" x14ac:dyDescent="0.2">
      <c r="A10" s="114" t="s">
        <v>10</v>
      </c>
      <c r="B10" s="326">
        <f>'Presupuesto de Ingresos 2026'!E461</f>
        <v>53130034</v>
      </c>
    </row>
    <row r="11" spans="1:2" ht="15" x14ac:dyDescent="0.2">
      <c r="A11" s="114" t="s">
        <v>11</v>
      </c>
      <c r="B11" s="326">
        <f>'Presupuesto de Ingresos 2026'!E486</f>
        <v>53995824</v>
      </c>
    </row>
    <row r="12" spans="1:2" ht="15" x14ac:dyDescent="0.2">
      <c r="A12" s="114" t="s">
        <v>12</v>
      </c>
      <c r="B12" s="326">
        <f>'Presupuesto de Ingresos 2026'!E493</f>
        <v>200000</v>
      </c>
    </row>
    <row r="13" spans="1:2" ht="15" x14ac:dyDescent="0.2">
      <c r="A13" s="114" t="s">
        <v>1050</v>
      </c>
      <c r="B13" s="326">
        <f>'Presupuesto de Ingresos 2026'!E514</f>
        <v>0</v>
      </c>
    </row>
    <row r="14" spans="1:2" ht="15" x14ac:dyDescent="0.2">
      <c r="A14" s="114" t="s">
        <v>1034</v>
      </c>
      <c r="B14" s="326">
        <f>'Presupuesto de Ingresos 2026'!E516</f>
        <v>0</v>
      </c>
    </row>
    <row r="15" spans="1:2" ht="30" x14ac:dyDescent="0.2">
      <c r="A15" s="114" t="s">
        <v>980</v>
      </c>
      <c r="B15" s="326">
        <f>'Presupuesto de Ingresos 2026'!E518</f>
        <v>0</v>
      </c>
    </row>
    <row r="16" spans="1:2" ht="15" x14ac:dyDescent="0.2">
      <c r="A16" s="114" t="s">
        <v>1031</v>
      </c>
      <c r="B16" s="326">
        <f>'Presupuesto de Ingresos 2026'!E530</f>
        <v>0</v>
      </c>
    </row>
    <row r="17" spans="1:39" ht="15" x14ac:dyDescent="0.2">
      <c r="A17" s="114" t="s">
        <v>14</v>
      </c>
      <c r="B17" s="326">
        <f>'Presupuesto de Ingresos 2026'!E541</f>
        <v>4000000</v>
      </c>
    </row>
    <row r="18" spans="1:39" ht="17.25" x14ac:dyDescent="0.2">
      <c r="A18" s="116" t="s">
        <v>2</v>
      </c>
      <c r="B18" s="117">
        <f>'Presupuesto de Ingresos 2026'!E7</f>
        <v>127233358</v>
      </c>
      <c r="C18" s="324"/>
      <c r="D18" s="324">
        <f>SUM(B4:B17)</f>
        <v>127233358</v>
      </c>
    </row>
    <row r="21" spans="1:39" ht="15" x14ac:dyDescent="0.2">
      <c r="A21" s="119" t="s">
        <v>799</v>
      </c>
      <c r="B21" s="120" t="s">
        <v>798</v>
      </c>
    </row>
    <row r="22" spans="1:39" ht="18.75" customHeight="1" x14ac:dyDescent="0.2">
      <c r="A22" s="121" t="s">
        <v>1339</v>
      </c>
      <c r="B22" s="122">
        <v>0</v>
      </c>
      <c r="C22" s="123" t="s">
        <v>800</v>
      </c>
    </row>
    <row r="23" spans="1:39" ht="18.75" customHeight="1" x14ac:dyDescent="0.2">
      <c r="A23" s="121" t="s">
        <v>1340</v>
      </c>
      <c r="B23" s="122">
        <v>0</v>
      </c>
    </row>
    <row r="24" spans="1:39" ht="17.25" x14ac:dyDescent="0.2">
      <c r="A24" s="124" t="s">
        <v>2</v>
      </c>
      <c r="B24" s="117">
        <f>SUM(B22:B23)</f>
        <v>0</v>
      </c>
      <c r="D24" s="125">
        <f>+B18+B24</f>
        <v>127233358</v>
      </c>
      <c r="E24" s="126" t="s">
        <v>801</v>
      </c>
    </row>
    <row r="28" spans="1:39" s="118" customFormat="1" x14ac:dyDescent="0.2">
      <c r="A28" s="127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</row>
    <row r="199" spans="1:5" s="129" customFormat="1" x14ac:dyDescent="0.2">
      <c r="B199" s="128"/>
      <c r="C199" s="110"/>
    </row>
    <row r="200" spans="1:5" s="129" customFormat="1" x14ac:dyDescent="0.2">
      <c r="B200" s="128"/>
      <c r="C200" s="110"/>
    </row>
    <row r="201" spans="1:5" s="129" customFormat="1" x14ac:dyDescent="0.2">
      <c r="B201" s="128"/>
      <c r="C201" s="110"/>
    </row>
    <row r="205" spans="1:5" x14ac:dyDescent="0.2">
      <c r="A205" s="115"/>
      <c r="B205" s="130"/>
    </row>
    <row r="206" spans="1:5" x14ac:dyDescent="0.2">
      <c r="E206" s="110" t="s">
        <v>453</v>
      </c>
    </row>
    <row r="207" spans="1:5" x14ac:dyDescent="0.2">
      <c r="B207" s="131"/>
    </row>
    <row r="208" spans="1:5" x14ac:dyDescent="0.2">
      <c r="B208" s="131"/>
    </row>
    <row r="237" spans="2:3" x14ac:dyDescent="0.2">
      <c r="B237" s="132"/>
      <c r="C237" s="129"/>
    </row>
    <row r="238" spans="2:3" x14ac:dyDescent="0.2">
      <c r="B238" s="132"/>
      <c r="C238" s="129"/>
    </row>
    <row r="239" spans="2:3" x14ac:dyDescent="0.2">
      <c r="B239" s="132"/>
      <c r="C239" s="129"/>
    </row>
    <row r="244" spans="3:5" x14ac:dyDescent="0.2">
      <c r="E244" s="110" t="s">
        <v>454</v>
      </c>
    </row>
    <row r="256" spans="3:5" x14ac:dyDescent="0.2">
      <c r="C256" s="129"/>
    </row>
  </sheetData>
  <sheetProtection algorithmName="SHA-512" hashValue="RzPv66DAesKko2VBYet9uvypnRfsVJzV3g3CgFuSzc80Q95TWM8aE8q1tPtW39iQ7Ve8OCvrCm3K3+K6Sk53og==" saltValue="WZ2WeQ+hkgZmXOO4vx8D9A==" spinCount="100000" sheet="1" insertRows="0" insertHyperlinks="0"/>
  <pageMargins left="0.9055118110236221" right="0.39370078740157483" top="0.55118110236220474" bottom="0.35433070866141736" header="0.31496062992125984" footer="0.31496062992125984"/>
  <pageSetup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65"/>
  <sheetViews>
    <sheetView zoomScale="110" zoomScaleNormal="110" workbookViewId="0">
      <selection activeCell="B2" sqref="B2"/>
    </sheetView>
  </sheetViews>
  <sheetFormatPr baseColWidth="10" defaultColWidth="11.42578125" defaultRowHeight="15" x14ac:dyDescent="0.25"/>
  <cols>
    <col min="1" max="1" width="3.7109375" style="134" customWidth="1"/>
    <col min="2" max="2" width="11.42578125" style="142" customWidth="1"/>
    <col min="3" max="3" width="68.42578125" style="162" customWidth="1"/>
    <col min="4" max="4" width="23" style="134" customWidth="1"/>
    <col min="5" max="5" width="2.5703125" style="144" customWidth="1"/>
    <col min="6" max="6" width="35.7109375" style="145" bestFit="1" customWidth="1"/>
    <col min="7" max="16384" width="11.42578125" style="137"/>
  </cols>
  <sheetData>
    <row r="1" spans="1:9" s="115" customFormat="1" ht="18.75" x14ac:dyDescent="0.3">
      <c r="A1" s="481" t="s">
        <v>802</v>
      </c>
      <c r="B1" s="481"/>
      <c r="C1" s="481"/>
    </row>
    <row r="2" spans="1:9" s="115" customFormat="1" ht="19.5" thickBot="1" x14ac:dyDescent="0.35">
      <c r="A2" s="133"/>
      <c r="B2" s="133"/>
      <c r="C2" s="133"/>
    </row>
    <row r="3" spans="1:9" ht="45.75" customHeight="1" thickBot="1" x14ac:dyDescent="0.4">
      <c r="B3" s="482" t="s">
        <v>1347</v>
      </c>
      <c r="C3" s="483"/>
      <c r="D3" s="484"/>
      <c r="E3" s="135"/>
      <c r="F3" s="136"/>
    </row>
    <row r="4" spans="1:9" ht="27" customHeight="1" x14ac:dyDescent="0.35">
      <c r="A4" s="138"/>
      <c r="B4" s="485" t="s">
        <v>803</v>
      </c>
      <c r="C4" s="486"/>
      <c r="D4" s="383">
        <f>D16+D17</f>
        <v>15907500</v>
      </c>
      <c r="E4" s="139"/>
      <c r="F4" s="140"/>
    </row>
    <row r="5" spans="1:9" ht="27" customHeight="1" x14ac:dyDescent="0.35">
      <c r="A5" s="138"/>
      <c r="B5" s="487" t="s">
        <v>804</v>
      </c>
      <c r="C5" s="488"/>
      <c r="D5" s="384">
        <f>+D19+D20+D21+D22+D23+D24</f>
        <v>4000000</v>
      </c>
      <c r="E5" s="139"/>
      <c r="F5" s="140"/>
    </row>
    <row r="6" spans="1:9" ht="27" customHeight="1" x14ac:dyDescent="0.35">
      <c r="A6" s="138"/>
      <c r="B6" s="487" t="s">
        <v>805</v>
      </c>
      <c r="C6" s="488"/>
      <c r="D6" s="384">
        <f>D26+D27</f>
        <v>0</v>
      </c>
      <c r="E6" s="139"/>
      <c r="F6" s="140"/>
    </row>
    <row r="7" spans="1:9" ht="27" customHeight="1" x14ac:dyDescent="0.35">
      <c r="A7" s="138"/>
      <c r="B7" s="487" t="s">
        <v>806</v>
      </c>
      <c r="C7" s="488"/>
      <c r="D7" s="384">
        <f>SUM(D29:D40)</f>
        <v>107125858</v>
      </c>
      <c r="E7" s="139"/>
      <c r="F7" s="140"/>
    </row>
    <row r="8" spans="1:9" ht="27" customHeight="1" x14ac:dyDescent="0.35">
      <c r="A8" s="138"/>
      <c r="B8" s="487" t="s">
        <v>807</v>
      </c>
      <c r="C8" s="488"/>
      <c r="D8" s="384">
        <f>SUM(D42:D50)</f>
        <v>200000</v>
      </c>
      <c r="E8" s="139"/>
      <c r="F8" s="140"/>
    </row>
    <row r="9" spans="1:9" ht="27" customHeight="1" x14ac:dyDescent="0.35">
      <c r="A9" s="138"/>
      <c r="B9" s="487" t="s">
        <v>1067</v>
      </c>
      <c r="C9" s="488"/>
      <c r="D9" s="384">
        <f>SUM(D52:D57)</f>
        <v>0</v>
      </c>
      <c r="E9" s="139"/>
      <c r="F9" s="382"/>
    </row>
    <row r="10" spans="1:9" ht="27.75" customHeight="1" x14ac:dyDescent="0.35">
      <c r="A10" s="138"/>
      <c r="B10" s="489" t="s">
        <v>472</v>
      </c>
      <c r="C10" s="490"/>
      <c r="D10" s="232">
        <f>SUM(D4:D9)</f>
        <v>127233358</v>
      </c>
      <c r="E10" s="139"/>
      <c r="F10" s="141"/>
      <c r="G10" s="150"/>
    </row>
    <row r="11" spans="1:9" ht="22.5" thickBot="1" x14ac:dyDescent="0.3">
      <c r="B11" s="233"/>
      <c r="C11" s="143"/>
      <c r="D11" s="234"/>
    </row>
    <row r="12" spans="1:9" ht="45.75" customHeight="1" thickBot="1" x14ac:dyDescent="0.4">
      <c r="B12" s="482" t="s">
        <v>1348</v>
      </c>
      <c r="C12" s="483"/>
      <c r="D12" s="484"/>
      <c r="E12" s="135"/>
      <c r="F12" s="136"/>
    </row>
    <row r="13" spans="1:9" ht="21.75" customHeight="1" thickBot="1" x14ac:dyDescent="0.4">
      <c r="A13" s="138"/>
      <c r="B13" s="146" t="s">
        <v>468</v>
      </c>
      <c r="C13" s="147" t="s">
        <v>17</v>
      </c>
      <c r="D13" s="148" t="s">
        <v>317</v>
      </c>
      <c r="E13" s="139"/>
      <c r="F13" s="140"/>
    </row>
    <row r="14" spans="1:9" ht="12.75" hidden="1" customHeight="1" x14ac:dyDescent="0.35">
      <c r="A14" s="138"/>
      <c r="B14" s="235"/>
      <c r="C14" s="149"/>
      <c r="D14" s="236"/>
      <c r="E14" s="139"/>
      <c r="F14" s="140"/>
    </row>
    <row r="15" spans="1:9" ht="24.75" customHeight="1" thickBot="1" x14ac:dyDescent="0.4">
      <c r="A15" s="138"/>
      <c r="B15" s="478" t="s">
        <v>803</v>
      </c>
      <c r="C15" s="479"/>
      <c r="D15" s="480"/>
      <c r="E15" s="139"/>
      <c r="F15" s="140"/>
    </row>
    <row r="16" spans="1:9" ht="25.5" customHeight="1" x14ac:dyDescent="0.35">
      <c r="A16" s="138"/>
      <c r="B16" s="250">
        <v>111</v>
      </c>
      <c r="C16" s="251" t="s">
        <v>484</v>
      </c>
      <c r="D16" s="441">
        <f>'Presupuesto de Ingresos 2026'!I9+'Presupuesto de Ingresos 2026'!I60+'Presupuesto de Ingresos 2026'!I65+'Presupuesto de Ingresos 2026'!I305+'Presupuesto de Ingresos 2026'!I328+'Presupuesto de Ingresos 2026'!I530</f>
        <v>15907500</v>
      </c>
      <c r="E16" s="139"/>
      <c r="F16" s="249" t="s">
        <v>669</v>
      </c>
      <c r="I16" s="150"/>
    </row>
    <row r="17" spans="1:6" ht="25.5" customHeight="1" thickBot="1" x14ac:dyDescent="0.4">
      <c r="A17" s="5" t="s">
        <v>648</v>
      </c>
      <c r="B17" s="252">
        <v>112</v>
      </c>
      <c r="C17" s="253" t="s">
        <v>661</v>
      </c>
      <c r="D17" s="441">
        <f>'Presupuesto de Ingresos 2026'!I245</f>
        <v>0</v>
      </c>
      <c r="E17" s="152"/>
      <c r="F17" s="249" t="s">
        <v>669</v>
      </c>
    </row>
    <row r="18" spans="1:6" ht="24.75" customHeight="1" thickBot="1" x14ac:dyDescent="0.4">
      <c r="A18" s="138"/>
      <c r="B18" s="478" t="s">
        <v>804</v>
      </c>
      <c r="C18" s="479"/>
      <c r="D18" s="480"/>
      <c r="E18" s="139"/>
      <c r="F18" s="140"/>
    </row>
    <row r="19" spans="1:6" ht="25.5" customHeight="1" x14ac:dyDescent="0.35">
      <c r="A19" s="138"/>
      <c r="B19" s="254">
        <v>211</v>
      </c>
      <c r="C19" s="251" t="s">
        <v>444</v>
      </c>
      <c r="D19" s="442">
        <f>'Presupuesto de Ingresos 2026'!I544</f>
        <v>0</v>
      </c>
      <c r="E19" s="139"/>
      <c r="F19" s="140" t="s">
        <v>699</v>
      </c>
    </row>
    <row r="20" spans="1:6" ht="25.5" customHeight="1" x14ac:dyDescent="0.35">
      <c r="A20" s="138"/>
      <c r="B20" s="254">
        <v>212</v>
      </c>
      <c r="C20" s="251" t="s">
        <v>465</v>
      </c>
      <c r="D20" s="442">
        <f>'Presupuesto de Ingresos 2026'!I545</f>
        <v>0</v>
      </c>
      <c r="E20" s="139"/>
      <c r="F20" s="140" t="s">
        <v>699</v>
      </c>
    </row>
    <row r="21" spans="1:6" ht="25.5" customHeight="1" x14ac:dyDescent="0.35">
      <c r="A21" s="5" t="s">
        <v>648</v>
      </c>
      <c r="B21" s="255">
        <v>213</v>
      </c>
      <c r="C21" s="253" t="s">
        <v>466</v>
      </c>
      <c r="D21" s="442">
        <f>'Presupuesto de Ingresos 2026'!I546</f>
        <v>0</v>
      </c>
      <c r="E21" s="139"/>
      <c r="F21" s="140" t="s">
        <v>699</v>
      </c>
    </row>
    <row r="22" spans="1:6" ht="25.5" customHeight="1" x14ac:dyDescent="0.35">
      <c r="A22" s="138"/>
      <c r="B22" s="255">
        <v>214</v>
      </c>
      <c r="C22" s="253" t="s">
        <v>450</v>
      </c>
      <c r="D22" s="442">
        <f>'Presupuesto de Ingresos 2026'!I548</f>
        <v>0</v>
      </c>
      <c r="E22" s="139"/>
      <c r="F22" s="140" t="s">
        <v>699</v>
      </c>
    </row>
    <row r="23" spans="1:6" ht="25.5" customHeight="1" x14ac:dyDescent="0.35">
      <c r="A23" s="138"/>
      <c r="B23" s="255">
        <v>215</v>
      </c>
      <c r="C23" s="253" t="s">
        <v>452</v>
      </c>
      <c r="D23" s="442">
        <f>'Presupuesto de Ingresos 2026'!I549</f>
        <v>0</v>
      </c>
      <c r="E23" s="139"/>
      <c r="F23" s="140" t="s">
        <v>699</v>
      </c>
    </row>
    <row r="24" spans="1:6" ht="25.5" customHeight="1" thickBot="1" x14ac:dyDescent="0.4">
      <c r="A24" s="138"/>
      <c r="B24" s="255">
        <f>+'[1]Presupuesto de Ingresos  2018'!H509</f>
        <v>221</v>
      </c>
      <c r="C24" s="253" t="str">
        <f>+'[1]Presupuesto de Ingresos  2018'!I509</f>
        <v>SEFIN</v>
      </c>
      <c r="D24" s="442">
        <f>'Presupuesto de Ingresos 2026'!I551</f>
        <v>4000000</v>
      </c>
      <c r="E24" s="139"/>
      <c r="F24" s="140" t="s">
        <v>699</v>
      </c>
    </row>
    <row r="25" spans="1:6" ht="24.75" customHeight="1" thickBot="1" x14ac:dyDescent="0.4">
      <c r="A25" s="138"/>
      <c r="B25" s="478" t="s">
        <v>805</v>
      </c>
      <c r="C25" s="479"/>
      <c r="D25" s="480"/>
      <c r="E25" s="139"/>
      <c r="F25" s="140"/>
    </row>
    <row r="26" spans="1:6" ht="25.5" customHeight="1" x14ac:dyDescent="0.35">
      <c r="A26" s="138"/>
      <c r="B26" s="252">
        <v>421</v>
      </c>
      <c r="C26" s="253" t="s">
        <v>471</v>
      </c>
      <c r="D26" s="442">
        <f>'Presupuesto de Ingresos 2026'!I412+'Presupuesto de Ingresos 2026'!I423</f>
        <v>0</v>
      </c>
      <c r="E26" s="152"/>
      <c r="F26" s="249" t="s">
        <v>669</v>
      </c>
    </row>
    <row r="27" spans="1:6" ht="25.5" customHeight="1" thickBot="1" x14ac:dyDescent="0.4">
      <c r="A27" s="138"/>
      <c r="B27" s="252">
        <v>422</v>
      </c>
      <c r="C27" s="253" t="s">
        <v>1192</v>
      </c>
      <c r="D27" s="442">
        <f>'Presupuesto de Ingresos 2026'!I454</f>
        <v>0</v>
      </c>
      <c r="E27" s="152"/>
      <c r="F27" s="249" t="s">
        <v>669</v>
      </c>
    </row>
    <row r="28" spans="1:6" ht="24.75" customHeight="1" thickBot="1" x14ac:dyDescent="0.4">
      <c r="A28" s="138"/>
      <c r="B28" s="478" t="s">
        <v>806</v>
      </c>
      <c r="C28" s="479"/>
      <c r="D28" s="480"/>
      <c r="E28" s="139"/>
      <c r="F28" s="140"/>
    </row>
    <row r="29" spans="1:6" ht="25.5" customHeight="1" x14ac:dyDescent="0.35">
      <c r="A29" s="138"/>
      <c r="B29" s="252">
        <v>511</v>
      </c>
      <c r="C29" s="253" t="s">
        <v>1027</v>
      </c>
      <c r="D29" s="442">
        <f>'Presupuesto de Ingresos 2026'!E487</f>
        <v>28602065</v>
      </c>
      <c r="E29" s="139"/>
      <c r="F29" s="325" t="s">
        <v>670</v>
      </c>
    </row>
    <row r="30" spans="1:6" ht="25.5" customHeight="1" x14ac:dyDescent="0.35">
      <c r="A30" s="138"/>
      <c r="B30" s="252">
        <v>512</v>
      </c>
      <c r="C30" s="253" t="s">
        <v>1028</v>
      </c>
      <c r="D30" s="442">
        <f>'Presupuesto de Ingresos 2026'!E490</f>
        <v>25393759</v>
      </c>
      <c r="E30" s="139"/>
      <c r="F30" s="325" t="s">
        <v>670</v>
      </c>
    </row>
    <row r="31" spans="1:6" ht="25.5" customHeight="1" x14ac:dyDescent="0.35">
      <c r="A31" s="138"/>
      <c r="B31" s="252">
        <v>531</v>
      </c>
      <c r="C31" s="253" t="s">
        <v>655</v>
      </c>
      <c r="D31" s="442">
        <f>'Presupuesto de Ingresos 2026'!I498</f>
        <v>0</v>
      </c>
      <c r="E31" s="139"/>
      <c r="F31" s="325" t="s">
        <v>670</v>
      </c>
    </row>
    <row r="32" spans="1:6" ht="25.5" customHeight="1" x14ac:dyDescent="0.35">
      <c r="A32" s="138"/>
      <c r="B32" s="252">
        <v>532</v>
      </c>
      <c r="C32" s="253" t="s">
        <v>853</v>
      </c>
      <c r="D32" s="442">
        <f>'Presupuesto de Ingresos 2026'!I499</f>
        <v>0</v>
      </c>
      <c r="E32" s="139"/>
      <c r="F32" s="325" t="s">
        <v>670</v>
      </c>
    </row>
    <row r="33" spans="1:6" ht="25.5" customHeight="1" x14ac:dyDescent="0.35">
      <c r="A33" s="138"/>
      <c r="B33" s="252">
        <v>541</v>
      </c>
      <c r="C33" s="253" t="s">
        <v>1243</v>
      </c>
      <c r="D33" s="442">
        <f>'Presupuesto de Ingresos 2026'!I500</f>
        <v>0</v>
      </c>
      <c r="E33" s="139"/>
      <c r="F33" s="325" t="s">
        <v>670</v>
      </c>
    </row>
    <row r="34" spans="1:6" ht="25.5" customHeight="1" x14ac:dyDescent="0.35">
      <c r="A34" s="138"/>
      <c r="B34" s="252">
        <v>551</v>
      </c>
      <c r="C34" s="253" t="s">
        <v>1236</v>
      </c>
      <c r="D34" s="442">
        <f>'Presupuesto de Ingresos 2026'!I512</f>
        <v>0</v>
      </c>
      <c r="E34" s="139"/>
      <c r="F34" s="325" t="s">
        <v>670</v>
      </c>
    </row>
    <row r="35" spans="1:6" ht="25.15" customHeight="1" x14ac:dyDescent="0.35">
      <c r="A35" s="138"/>
      <c r="B35" s="252">
        <v>561</v>
      </c>
      <c r="C35" s="253" t="s">
        <v>1026</v>
      </c>
      <c r="D35" s="442">
        <f>'Presupuesto de Ingresos 2026'!I461</f>
        <v>53130034</v>
      </c>
      <c r="E35" s="139"/>
      <c r="F35" s="249" t="s">
        <v>669</v>
      </c>
    </row>
    <row r="36" spans="1:6" ht="25.5" customHeight="1" x14ac:dyDescent="0.35">
      <c r="A36" s="138"/>
      <c r="B36" s="252">
        <v>571</v>
      </c>
      <c r="C36" s="253" t="s">
        <v>656</v>
      </c>
      <c r="D36" s="442">
        <f>'Presupuesto de Ingresos 2026'!I501</f>
        <v>0</v>
      </c>
      <c r="E36" s="152"/>
      <c r="F36" s="325" t="s">
        <v>670</v>
      </c>
    </row>
    <row r="37" spans="1:6" ht="25.5" customHeight="1" x14ac:dyDescent="0.35">
      <c r="A37" s="138"/>
      <c r="B37" s="252">
        <v>572</v>
      </c>
      <c r="C37" s="253" t="s">
        <v>657</v>
      </c>
      <c r="D37" s="442">
        <f>'Presupuesto de Ingresos 2026'!I502</f>
        <v>0</v>
      </c>
      <c r="E37" s="152"/>
      <c r="F37" s="325" t="s">
        <v>670</v>
      </c>
    </row>
    <row r="38" spans="1:6" ht="25.5" customHeight="1" x14ac:dyDescent="0.35">
      <c r="A38" s="138"/>
      <c r="B38" s="252">
        <v>573</v>
      </c>
      <c r="C38" s="253" t="s">
        <v>660</v>
      </c>
      <c r="D38" s="442">
        <f>'Presupuesto de Ingresos 2026'!I503</f>
        <v>0</v>
      </c>
      <c r="E38" s="152"/>
      <c r="F38" s="325" t="s">
        <v>670</v>
      </c>
    </row>
    <row r="39" spans="1:6" ht="27" customHeight="1" x14ac:dyDescent="0.35">
      <c r="A39" s="138"/>
      <c r="B39" s="252">
        <v>574</v>
      </c>
      <c r="C39" s="253" t="s">
        <v>268</v>
      </c>
      <c r="D39" s="442">
        <f>'Presupuesto de Ingresos 2026'!I514</f>
        <v>0</v>
      </c>
      <c r="E39" s="139"/>
      <c r="F39" s="249" t="s">
        <v>669</v>
      </c>
    </row>
    <row r="40" spans="1:6" ht="27" customHeight="1" thickBot="1" x14ac:dyDescent="0.4">
      <c r="A40" s="138"/>
      <c r="B40" s="252">
        <v>575</v>
      </c>
      <c r="C40" s="253" t="s">
        <v>1324</v>
      </c>
      <c r="D40" s="442">
        <f>'Presupuesto de Ingresos 2026'!E513</f>
        <v>0</v>
      </c>
      <c r="E40" s="139"/>
      <c r="F40" s="325" t="s">
        <v>670</v>
      </c>
    </row>
    <row r="41" spans="1:6" ht="16.5" customHeight="1" thickBot="1" x14ac:dyDescent="0.4">
      <c r="A41" s="138"/>
      <c r="B41" s="478" t="s">
        <v>807</v>
      </c>
      <c r="C41" s="479"/>
      <c r="D41" s="480"/>
      <c r="E41" s="139"/>
      <c r="F41" s="140"/>
    </row>
    <row r="42" spans="1:6" ht="27" customHeight="1" x14ac:dyDescent="0.35">
      <c r="A42" s="138"/>
      <c r="B42" s="254">
        <v>621</v>
      </c>
      <c r="C42" s="251" t="s">
        <v>658</v>
      </c>
      <c r="D42" s="441">
        <f>'Presupuesto de Ingresos 2026'!I504</f>
        <v>0</v>
      </c>
      <c r="E42" s="139"/>
      <c r="F42" s="325" t="s">
        <v>670</v>
      </c>
    </row>
    <row r="43" spans="1:6" ht="25.5" customHeight="1" x14ac:dyDescent="0.35">
      <c r="A43" s="138"/>
      <c r="B43" s="255">
        <v>622</v>
      </c>
      <c r="C43" s="253" t="s">
        <v>439</v>
      </c>
      <c r="D43" s="442">
        <f>'Presupuesto de Ingresos 2026'!I505</f>
        <v>0</v>
      </c>
      <c r="E43" s="139"/>
      <c r="F43" s="325" t="s">
        <v>670</v>
      </c>
    </row>
    <row r="44" spans="1:6" ht="25.5" customHeight="1" x14ac:dyDescent="0.35">
      <c r="A44" s="138"/>
      <c r="B44" s="255">
        <v>623</v>
      </c>
      <c r="C44" s="253" t="s">
        <v>515</v>
      </c>
      <c r="D44" s="442">
        <f>'Presupuesto de Ingresos 2026'!I506</f>
        <v>0</v>
      </c>
      <c r="E44" s="139"/>
      <c r="F44" s="325" t="s">
        <v>670</v>
      </c>
    </row>
    <row r="45" spans="1:6" ht="25.5" customHeight="1" x14ac:dyDescent="0.35">
      <c r="A45" s="138"/>
      <c r="B45" s="255">
        <v>624</v>
      </c>
      <c r="C45" s="253" t="s">
        <v>516</v>
      </c>
      <c r="D45" s="442">
        <f>'Presupuesto de Ingresos 2026'!I507</f>
        <v>0</v>
      </c>
      <c r="E45" s="139"/>
      <c r="F45" s="325" t="s">
        <v>670</v>
      </c>
    </row>
    <row r="46" spans="1:6" ht="25.5" customHeight="1" x14ac:dyDescent="0.35">
      <c r="A46" s="5" t="s">
        <v>648</v>
      </c>
      <c r="B46" s="255">
        <v>625</v>
      </c>
      <c r="C46" s="253" t="s">
        <v>659</v>
      </c>
      <c r="D46" s="442">
        <f>'Presupuesto de Ingresos 2026'!I508</f>
        <v>0</v>
      </c>
      <c r="E46" s="139"/>
      <c r="F46" s="325" t="s">
        <v>670</v>
      </c>
    </row>
    <row r="47" spans="1:6" ht="25.5" customHeight="1" x14ac:dyDescent="0.35">
      <c r="A47" s="5" t="s">
        <v>648</v>
      </c>
      <c r="B47" s="255">
        <v>626</v>
      </c>
      <c r="C47" s="253" t="s">
        <v>510</v>
      </c>
      <c r="D47" s="442">
        <f>'Presupuesto de Ingresos 2026'!I509</f>
        <v>0</v>
      </c>
      <c r="E47" s="139"/>
      <c r="F47" s="325" t="s">
        <v>670</v>
      </c>
    </row>
    <row r="48" spans="1:6" ht="25.5" customHeight="1" x14ac:dyDescent="0.35">
      <c r="A48" s="138"/>
      <c r="B48" s="255">
        <v>627</v>
      </c>
      <c r="C48" s="253" t="s">
        <v>1128</v>
      </c>
      <c r="D48" s="442">
        <f>'Presupuesto de Ingresos 2026'!I510</f>
        <v>0</v>
      </c>
      <c r="E48" s="139"/>
      <c r="F48" s="325" t="s">
        <v>670</v>
      </c>
    </row>
    <row r="49" spans="1:8" ht="27" customHeight="1" x14ac:dyDescent="0.35">
      <c r="A49" s="138"/>
      <c r="B49" s="250">
        <v>628</v>
      </c>
      <c r="C49" s="251" t="s">
        <v>1062</v>
      </c>
      <c r="D49" s="441">
        <f>'Presupuesto de Ingresos 2026'!I496</f>
        <v>0</v>
      </c>
      <c r="E49" s="139"/>
      <c r="F49" s="249" t="s">
        <v>669</v>
      </c>
    </row>
    <row r="50" spans="1:8" ht="27" customHeight="1" x14ac:dyDescent="0.35">
      <c r="A50" s="138"/>
      <c r="B50" s="250">
        <v>629</v>
      </c>
      <c r="C50" s="253" t="s">
        <v>1350</v>
      </c>
      <c r="D50" s="441">
        <f>'Presupuesto de Ingresos 2026'!I511</f>
        <v>200000</v>
      </c>
      <c r="E50" s="139"/>
      <c r="F50" s="325" t="s">
        <v>670</v>
      </c>
    </row>
    <row r="51" spans="1:8" ht="24.75" customHeight="1" thickBot="1" x14ac:dyDescent="0.4">
      <c r="A51" s="138"/>
      <c r="B51" s="491" t="s">
        <v>1068</v>
      </c>
      <c r="C51" s="492"/>
      <c r="D51" s="493"/>
      <c r="E51" s="139"/>
      <c r="F51" s="140"/>
    </row>
    <row r="52" spans="1:8" ht="25.5" customHeight="1" x14ac:dyDescent="0.35">
      <c r="A52" s="138"/>
      <c r="B52" s="237">
        <v>711</v>
      </c>
      <c r="C52" s="151" t="s">
        <v>518</v>
      </c>
      <c r="D52" s="442">
        <f>'Presupuesto de Ingresos 2026'!I495</f>
        <v>0</v>
      </c>
      <c r="E52" s="139"/>
      <c r="F52" s="249" t="s">
        <v>669</v>
      </c>
    </row>
    <row r="53" spans="1:8" ht="25.5" customHeight="1" x14ac:dyDescent="0.35">
      <c r="A53" s="138"/>
      <c r="B53" s="237">
        <v>732</v>
      </c>
      <c r="C53" s="151" t="s">
        <v>664</v>
      </c>
      <c r="D53" s="442">
        <f>'Presupuesto de Ingresos 2026'!I521</f>
        <v>0</v>
      </c>
      <c r="E53" s="139"/>
      <c r="F53" s="249" t="s">
        <v>669</v>
      </c>
    </row>
    <row r="54" spans="1:8" ht="25.5" customHeight="1" x14ac:dyDescent="0.35">
      <c r="A54" s="138"/>
      <c r="B54" s="237">
        <v>733</v>
      </c>
      <c r="C54" s="151" t="s">
        <v>650</v>
      </c>
      <c r="D54" s="442">
        <f>'Presupuesto de Ingresos 2026'!I522</f>
        <v>0</v>
      </c>
      <c r="E54" s="139"/>
      <c r="F54" s="249" t="s">
        <v>669</v>
      </c>
    </row>
    <row r="55" spans="1:8" ht="25.5" customHeight="1" x14ac:dyDescent="0.35">
      <c r="A55" s="138"/>
      <c r="B55" s="237" t="s">
        <v>700</v>
      </c>
      <c r="C55" s="151" t="s">
        <v>713</v>
      </c>
      <c r="D55" s="442">
        <f>'Presupuesto de Ingresos 2026'!E524</f>
        <v>0</v>
      </c>
      <c r="E55" s="139"/>
      <c r="F55" s="325" t="s">
        <v>670</v>
      </c>
    </row>
    <row r="56" spans="1:8" ht="25.5" customHeight="1" x14ac:dyDescent="0.35">
      <c r="A56" s="138"/>
      <c r="B56" s="237" t="s">
        <v>700</v>
      </c>
      <c r="C56" s="151" t="s">
        <v>1337</v>
      </c>
      <c r="D56" s="442">
        <f>'Presupuesto de Ingresos 2026'!E527</f>
        <v>0</v>
      </c>
      <c r="E56" s="139"/>
      <c r="F56" s="249" t="s">
        <v>669</v>
      </c>
    </row>
    <row r="57" spans="1:8" ht="25.5" customHeight="1" x14ac:dyDescent="0.35">
      <c r="A57" s="138"/>
      <c r="B57" s="237" t="s">
        <v>700</v>
      </c>
      <c r="C57" s="151" t="s">
        <v>1338</v>
      </c>
      <c r="D57" s="442">
        <f>'Presupuesto de Ingresos 2026'!E529</f>
        <v>0</v>
      </c>
      <c r="E57" s="139"/>
      <c r="F57" s="325" t="s">
        <v>670</v>
      </c>
    </row>
    <row r="58" spans="1:8" ht="27.75" customHeight="1" thickBot="1" x14ac:dyDescent="0.4">
      <c r="A58" s="138"/>
      <c r="B58" s="494" t="s">
        <v>472</v>
      </c>
      <c r="C58" s="495"/>
      <c r="D58" s="238">
        <f>SUM(D16:D57)</f>
        <v>127233358</v>
      </c>
      <c r="E58" s="139"/>
      <c r="F58" s="140"/>
    </row>
    <row r="59" spans="1:8" ht="16.5" x14ac:dyDescent="0.35">
      <c r="A59" s="138"/>
      <c r="B59" s="153"/>
      <c r="C59" s="154"/>
      <c r="D59" s="155"/>
      <c r="E59" s="139"/>
      <c r="F59" s="140"/>
    </row>
    <row r="60" spans="1:8" ht="17.25" customHeight="1" x14ac:dyDescent="0.35">
      <c r="A60" s="138"/>
      <c r="B60" s="153"/>
      <c r="C60" s="154"/>
      <c r="D60" s="156"/>
      <c r="E60" s="135"/>
      <c r="F60" s="349">
        <f>SUM(D16+D17+D26+D27+D35+D39+D49+D52+D53+D54+D56)</f>
        <v>69037534</v>
      </c>
      <c r="G60" s="381"/>
      <c r="H60" s="150"/>
    </row>
    <row r="61" spans="1:8" ht="17.25" customHeight="1" x14ac:dyDescent="0.35">
      <c r="A61" s="138"/>
      <c r="B61" s="157"/>
      <c r="C61" s="158" t="s">
        <v>469</v>
      </c>
      <c r="D61" s="156"/>
      <c r="E61" s="139"/>
      <c r="F61" s="350">
        <f>SUM(D29+D30+D31+D32+D33+D34+D36+D37+D38+D40+D42+D43+D44+D45+D46+D47+D48+D50+D55+D57)</f>
        <v>54195824</v>
      </c>
      <c r="G61" s="381"/>
      <c r="H61" s="150"/>
    </row>
    <row r="62" spans="1:8" ht="17.25" customHeight="1" x14ac:dyDescent="0.35">
      <c r="A62" s="138"/>
      <c r="B62" s="159"/>
      <c r="C62" s="496" t="s">
        <v>470</v>
      </c>
      <c r="D62" s="156"/>
      <c r="E62" s="139"/>
      <c r="F62" s="351">
        <f>SUM(D19:D24)</f>
        <v>4000000</v>
      </c>
      <c r="G62" s="381"/>
    </row>
    <row r="63" spans="1:8" ht="25.5" customHeight="1" x14ac:dyDescent="0.25">
      <c r="B63" s="137"/>
      <c r="C63" s="496"/>
      <c r="F63" s="440">
        <f>SUM(F60:F62)</f>
        <v>127233358</v>
      </c>
    </row>
    <row r="64" spans="1:8" ht="25.5" customHeight="1" x14ac:dyDescent="0.25"/>
    <row r="65" spans="1:9" s="162" customFormat="1" ht="18.75" x14ac:dyDescent="0.25">
      <c r="A65" s="160"/>
      <c r="B65" s="161" t="s">
        <v>473</v>
      </c>
      <c r="D65" s="134"/>
      <c r="E65" s="144"/>
      <c r="F65" s="145"/>
      <c r="G65" s="137"/>
      <c r="H65" s="137"/>
      <c r="I65" s="137"/>
    </row>
  </sheetData>
  <sheetProtection algorithmName="SHA-512" hashValue="Z+nGm0WJPraV2l6BwIPGpPMA/ForJzNHjRRfEadVUWtwxEOZEWxGisyRJ1+1Fzf9Tr04DQtYyLByKhvaHD4gNg==" saltValue="8iqdLGWdSPyYZjWM3FmOwQ==" spinCount="100000" sheet="1" formatColumns="0" formatRows="0" insertRows="0" insertHyperlinks="0" sort="0" autoFilter="0"/>
  <mergeCells count="18">
    <mergeCell ref="B28:D28"/>
    <mergeCell ref="B41:D41"/>
    <mergeCell ref="B51:D51"/>
    <mergeCell ref="B58:C58"/>
    <mergeCell ref="C62:C63"/>
    <mergeCell ref="B25:D25"/>
    <mergeCell ref="B18:D18"/>
    <mergeCell ref="A1:C1"/>
    <mergeCell ref="B3:D3"/>
    <mergeCell ref="B4:C4"/>
    <mergeCell ref="B5:C5"/>
    <mergeCell ref="B6:C6"/>
    <mergeCell ref="B7:C7"/>
    <mergeCell ref="B8:C8"/>
    <mergeCell ref="B9:C9"/>
    <mergeCell ref="B10:C10"/>
    <mergeCell ref="B12:D12"/>
    <mergeCell ref="B15:D15"/>
  </mergeCells>
  <pageMargins left="0.70866141732283472" right="0.70866141732283472" top="0.55118110236220474" bottom="0.55118110236220474" header="0.31496062992125984" footer="0.31496062992125984"/>
  <pageSetup scale="83" orientation="portrait" r:id="rId1"/>
  <headerFooter>
    <oddFooter>&amp;R&amp;10&amp;P/&amp;N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L136"/>
  <sheetViews>
    <sheetView zoomScale="110" zoomScaleNormal="110" zoomScaleSheetLayoutView="100" workbookViewId="0">
      <selection activeCell="B3" sqref="B3"/>
    </sheetView>
  </sheetViews>
  <sheetFormatPr baseColWidth="10" defaultColWidth="19.42578125" defaultRowHeight="12.75" x14ac:dyDescent="0.2"/>
  <cols>
    <col min="1" max="1" width="1.42578125" style="57" customWidth="1"/>
    <col min="2" max="2" width="7.140625" style="171" customWidth="1"/>
    <col min="3" max="3" width="10.140625" style="57" customWidth="1"/>
    <col min="4" max="4" width="78.5703125" style="205" customWidth="1"/>
    <col min="5" max="5" width="15.5703125" style="204" customWidth="1"/>
    <col min="6" max="16384" width="19.42578125" style="57"/>
  </cols>
  <sheetData>
    <row r="1" spans="1:38" s="163" customFormat="1" ht="16.149999999999999" customHeight="1" x14ac:dyDescent="0.4">
      <c r="B1" s="497" t="s">
        <v>808</v>
      </c>
      <c r="C1" s="498"/>
      <c r="D1" s="498"/>
      <c r="E1" s="164"/>
      <c r="F1" s="164"/>
      <c r="G1" s="164"/>
      <c r="H1" s="164"/>
      <c r="I1" s="164"/>
      <c r="J1" s="165"/>
    </row>
    <row r="2" spans="1:38" s="52" customFormat="1" ht="28.9" customHeight="1" x14ac:dyDescent="0.25">
      <c r="B2" s="166"/>
      <c r="C2" s="53"/>
      <c r="D2" s="363" t="s">
        <v>0</v>
      </c>
      <c r="E2" s="53"/>
    </row>
    <row r="3" spans="1:38" s="52" customFormat="1" ht="38.450000000000003" customHeight="1" thickBot="1" x14ac:dyDescent="0.3">
      <c r="B3" s="166"/>
      <c r="C3" s="53"/>
      <c r="D3" s="364" t="s">
        <v>1346</v>
      </c>
      <c r="E3" s="53"/>
    </row>
    <row r="4" spans="1:38" s="54" customFormat="1" ht="51.75" hidden="1" thickBot="1" x14ac:dyDescent="0.25">
      <c r="B4" s="167" t="s">
        <v>319</v>
      </c>
      <c r="C4" s="168" t="s">
        <v>320</v>
      </c>
      <c r="D4" s="169" t="s">
        <v>321</v>
      </c>
      <c r="E4" s="170"/>
    </row>
    <row r="5" spans="1:38" s="54" customFormat="1" ht="13.5" hidden="1" thickBot="1" x14ac:dyDescent="0.25">
      <c r="B5" s="171"/>
      <c r="D5" s="172" t="s">
        <v>322</v>
      </c>
      <c r="E5" s="173"/>
    </row>
    <row r="6" spans="1:38" s="179" customFormat="1" ht="30" customHeight="1" thickBot="1" x14ac:dyDescent="0.25">
      <c r="A6" s="174"/>
      <c r="B6" s="175" t="s">
        <v>318</v>
      </c>
      <c r="C6" s="176" t="s">
        <v>16</v>
      </c>
      <c r="D6" s="177" t="s">
        <v>323</v>
      </c>
      <c r="E6" s="178" t="s">
        <v>317</v>
      </c>
    </row>
    <row r="7" spans="1:38" s="183" customFormat="1" ht="16.5" customHeight="1" x14ac:dyDescent="0.25">
      <c r="A7" s="32" t="s">
        <v>648</v>
      </c>
      <c r="B7" s="180"/>
      <c r="C7" s="181" t="s">
        <v>18</v>
      </c>
      <c r="D7" s="181" t="s">
        <v>809</v>
      </c>
      <c r="E7" s="182">
        <f>+E8+E112+E122+E125</f>
        <v>127233358</v>
      </c>
      <c r="F7" s="380"/>
    </row>
    <row r="8" spans="1:38" s="183" customFormat="1" ht="16.5" customHeight="1" x14ac:dyDescent="0.25">
      <c r="A8" s="32" t="s">
        <v>648</v>
      </c>
      <c r="B8" s="180"/>
      <c r="C8" s="181" t="s">
        <v>20</v>
      </c>
      <c r="D8" s="181" t="s">
        <v>21</v>
      </c>
      <c r="E8" s="184">
        <f>'Presupuesto de Ingresos 2026'!E8</f>
        <v>15907500</v>
      </c>
      <c r="F8" s="378"/>
    </row>
    <row r="9" spans="1:38" s="183" customFormat="1" ht="16.5" customHeight="1" x14ac:dyDescent="0.25">
      <c r="A9" s="32"/>
      <c r="B9" s="180">
        <v>1</v>
      </c>
      <c r="C9" s="181" t="s">
        <v>22</v>
      </c>
      <c r="D9" s="181" t="s">
        <v>23</v>
      </c>
      <c r="E9" s="184">
        <f>'Presupuesto de Ingresos 2026'!E9</f>
        <v>9540000</v>
      </c>
      <c r="F9" s="377"/>
    </row>
    <row r="10" spans="1:38" s="183" customFormat="1" ht="16.5" customHeight="1" x14ac:dyDescent="0.25">
      <c r="A10" s="32"/>
      <c r="B10" s="180">
        <v>1.1000000000000001</v>
      </c>
      <c r="C10" s="185" t="s">
        <v>24</v>
      </c>
      <c r="D10" s="185" t="s">
        <v>25</v>
      </c>
      <c r="E10" s="186">
        <f>'Presupuesto de Ingresos 2026'!E10</f>
        <v>30000</v>
      </c>
      <c r="F10" s="376"/>
    </row>
    <row r="11" spans="1:38" s="183" customFormat="1" ht="16.5" customHeight="1" x14ac:dyDescent="0.25">
      <c r="A11" s="32"/>
      <c r="B11" s="180" t="s">
        <v>810</v>
      </c>
      <c r="C11" s="187" t="s">
        <v>26</v>
      </c>
      <c r="D11" s="187" t="s">
        <v>27</v>
      </c>
      <c r="E11" s="188">
        <f>'Presupuesto de Ingresos 2026'!E11</f>
        <v>10000</v>
      </c>
      <c r="F11" s="376"/>
    </row>
    <row r="12" spans="1:38" s="183" customFormat="1" ht="16.5" customHeight="1" x14ac:dyDescent="0.25">
      <c r="A12" s="32"/>
      <c r="B12" s="180" t="s">
        <v>811</v>
      </c>
      <c r="C12" s="189" t="s">
        <v>31</v>
      </c>
      <c r="D12" s="187" t="s">
        <v>915</v>
      </c>
      <c r="E12" s="188">
        <f>'Presupuesto de Ingresos 2026'!E14</f>
        <v>20000</v>
      </c>
      <c r="F12" s="376"/>
    </row>
    <row r="13" spans="1:38" s="183" customFormat="1" ht="16.5" customHeight="1" x14ac:dyDescent="0.25">
      <c r="A13" s="32"/>
      <c r="B13" s="180">
        <v>1.2</v>
      </c>
      <c r="C13" s="185" t="s">
        <v>33</v>
      </c>
      <c r="D13" s="185" t="s">
        <v>34</v>
      </c>
      <c r="E13" s="186">
        <f>'Presupuesto de Ingresos 2026'!E17</f>
        <v>8400000</v>
      </c>
      <c r="F13" s="376"/>
    </row>
    <row r="14" spans="1:38" s="183" customFormat="1" ht="16.5" customHeight="1" x14ac:dyDescent="0.25">
      <c r="A14" s="32"/>
      <c r="B14" s="180" t="s">
        <v>812</v>
      </c>
      <c r="C14" s="187" t="s">
        <v>35</v>
      </c>
      <c r="D14" s="187" t="s">
        <v>36</v>
      </c>
      <c r="E14" s="188">
        <f>'Presupuesto de Ingresos 2026'!E18</f>
        <v>8400000</v>
      </c>
      <c r="F14" s="376"/>
    </row>
    <row r="15" spans="1:38" s="190" customFormat="1" ht="16.5" customHeight="1" x14ac:dyDescent="0.25">
      <c r="A15" s="32"/>
      <c r="B15" s="180">
        <v>1.3</v>
      </c>
      <c r="C15" s="185" t="s">
        <v>44</v>
      </c>
      <c r="D15" s="185" t="s">
        <v>45</v>
      </c>
      <c r="E15" s="186">
        <f>'Presupuesto de Ingresos 2026'!E28</f>
        <v>200000</v>
      </c>
      <c r="F15" s="376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</row>
    <row r="16" spans="1:38" s="183" customFormat="1" ht="16.5" customHeight="1" x14ac:dyDescent="0.25">
      <c r="A16" s="32"/>
      <c r="B16" s="180" t="s">
        <v>813</v>
      </c>
      <c r="C16" s="187" t="s">
        <v>46</v>
      </c>
      <c r="D16" s="187" t="s">
        <v>47</v>
      </c>
      <c r="E16" s="188">
        <f>'Presupuesto de Ingresos 2026'!E29</f>
        <v>200000</v>
      </c>
      <c r="F16" s="376"/>
    </row>
    <row r="17" spans="1:6" s="183" customFormat="1" ht="16.5" customHeight="1" x14ac:dyDescent="0.25">
      <c r="A17" s="32"/>
      <c r="B17" s="180">
        <v>1.7</v>
      </c>
      <c r="C17" s="185" t="s">
        <v>49</v>
      </c>
      <c r="D17" s="185" t="s">
        <v>50</v>
      </c>
      <c r="E17" s="186">
        <f>'Presupuesto de Ingresos 2026'!E31</f>
        <v>910000</v>
      </c>
      <c r="F17" s="376"/>
    </row>
    <row r="18" spans="1:6" s="183" customFormat="1" ht="31.5" x14ac:dyDescent="0.25">
      <c r="A18" s="32"/>
      <c r="B18" s="180">
        <v>1.9</v>
      </c>
      <c r="C18" s="194">
        <v>4118</v>
      </c>
      <c r="D18" s="185" t="s">
        <v>984</v>
      </c>
      <c r="E18" s="186">
        <f>'Presupuesto de Ingresos 2026'!E57</f>
        <v>0</v>
      </c>
      <c r="F18" s="376"/>
    </row>
    <row r="19" spans="1:6" s="183" customFormat="1" ht="15.75" x14ac:dyDescent="0.25">
      <c r="A19" s="32"/>
      <c r="B19" s="180">
        <v>1.8</v>
      </c>
      <c r="C19" s="185" t="s">
        <v>54</v>
      </c>
      <c r="D19" s="185" t="s">
        <v>55</v>
      </c>
      <c r="E19" s="356" t="s">
        <v>333</v>
      </c>
      <c r="F19" s="376"/>
    </row>
    <row r="20" spans="1:6" s="183" customFormat="1" ht="16.5" customHeight="1" x14ac:dyDescent="0.25">
      <c r="A20" s="32"/>
      <c r="B20" s="180">
        <v>3</v>
      </c>
      <c r="C20" s="181" t="s">
        <v>65</v>
      </c>
      <c r="D20" s="181" t="s">
        <v>66</v>
      </c>
      <c r="E20" s="184">
        <f>'Presupuesto de Ingresos 2026'!E60</f>
        <v>0</v>
      </c>
      <c r="F20" s="375"/>
    </row>
    <row r="21" spans="1:6" s="183" customFormat="1" ht="16.5" customHeight="1" x14ac:dyDescent="0.25">
      <c r="A21" s="32"/>
      <c r="B21" s="180">
        <v>3.1</v>
      </c>
      <c r="C21" s="185" t="s">
        <v>67</v>
      </c>
      <c r="D21" s="185" t="s">
        <v>68</v>
      </c>
      <c r="E21" s="186">
        <f>'Presupuesto de Ingresos 2026'!E61</f>
        <v>0</v>
      </c>
    </row>
    <row r="22" spans="1:6" s="183" customFormat="1" ht="47.25" x14ac:dyDescent="0.25">
      <c r="A22" s="32"/>
      <c r="B22" s="180">
        <v>3.9</v>
      </c>
      <c r="C22" s="194">
        <v>4132</v>
      </c>
      <c r="D22" s="185" t="s">
        <v>985</v>
      </c>
      <c r="E22" s="186">
        <f>'Presupuesto de Ingresos 2026'!E63</f>
        <v>0</v>
      </c>
    </row>
    <row r="23" spans="1:6" s="183" customFormat="1" ht="16.5" customHeight="1" x14ac:dyDescent="0.25">
      <c r="A23" s="32"/>
      <c r="B23" s="180">
        <v>4</v>
      </c>
      <c r="C23" s="181" t="s">
        <v>70</v>
      </c>
      <c r="D23" s="181" t="s">
        <v>71</v>
      </c>
      <c r="E23" s="184">
        <f>'Presupuesto de Ingresos 2026'!E65</f>
        <v>5757500</v>
      </c>
      <c r="F23" s="375"/>
    </row>
    <row r="24" spans="1:6" s="183" customFormat="1" ht="31.5" x14ac:dyDescent="0.25">
      <c r="A24" s="32"/>
      <c r="B24" s="180">
        <v>4.0999999999999996</v>
      </c>
      <c r="C24" s="185" t="s">
        <v>72</v>
      </c>
      <c r="D24" s="185" t="s">
        <v>73</v>
      </c>
      <c r="E24" s="186">
        <f>'Presupuesto de Ingresos 2026'!E66</f>
        <v>685000</v>
      </c>
      <c r="F24" s="327"/>
    </row>
    <row r="25" spans="1:6" s="183" customFormat="1" ht="16.5" customHeight="1" x14ac:dyDescent="0.25">
      <c r="A25" s="32"/>
      <c r="B25" s="180" t="s">
        <v>814</v>
      </c>
      <c r="C25" s="187" t="s">
        <v>74</v>
      </c>
      <c r="D25" s="187" t="s">
        <v>75</v>
      </c>
      <c r="E25" s="188">
        <f>'Presupuesto de Ingresos 2026'!E67</f>
        <v>250000</v>
      </c>
    </row>
    <row r="26" spans="1:6" s="183" customFormat="1" ht="16.5" customHeight="1" x14ac:dyDescent="0.25">
      <c r="A26" s="32"/>
      <c r="B26" s="180" t="s">
        <v>815</v>
      </c>
      <c r="C26" s="187" t="s">
        <v>78</v>
      </c>
      <c r="D26" s="187" t="s">
        <v>79</v>
      </c>
      <c r="E26" s="188">
        <f>'Presupuesto de Ingresos 2026'!E69</f>
        <v>10000</v>
      </c>
    </row>
    <row r="27" spans="1:6" s="183" customFormat="1" ht="16.5" customHeight="1" x14ac:dyDescent="0.25">
      <c r="A27" s="32"/>
      <c r="B27" s="180" t="s">
        <v>816</v>
      </c>
      <c r="C27" s="187" t="s">
        <v>456</v>
      </c>
      <c r="D27" s="187" t="s">
        <v>130</v>
      </c>
      <c r="E27" s="188">
        <f>'Presupuesto de Ingresos 2026'!E71</f>
        <v>0</v>
      </c>
    </row>
    <row r="28" spans="1:6" s="183" customFormat="1" ht="16.5" customHeight="1" x14ac:dyDescent="0.25">
      <c r="A28" s="32"/>
      <c r="B28" s="180" t="s">
        <v>817</v>
      </c>
      <c r="C28" s="187" t="s">
        <v>460</v>
      </c>
      <c r="D28" s="187" t="s">
        <v>84</v>
      </c>
      <c r="E28" s="188">
        <f>'Presupuesto de Ingresos 2026'!E79</f>
        <v>0</v>
      </c>
    </row>
    <row r="29" spans="1:6" s="183" customFormat="1" ht="16.5" customHeight="1" x14ac:dyDescent="0.25">
      <c r="A29" s="32"/>
      <c r="B29" s="180" t="s">
        <v>818</v>
      </c>
      <c r="C29" s="187" t="s">
        <v>348</v>
      </c>
      <c r="D29" s="187" t="s">
        <v>349</v>
      </c>
      <c r="E29" s="188">
        <f>'Presupuesto de Ingresos 2026'!E86</f>
        <v>425000</v>
      </c>
    </row>
    <row r="30" spans="1:6" s="183" customFormat="1" ht="16.5" customHeight="1" x14ac:dyDescent="0.25">
      <c r="A30" s="32"/>
      <c r="B30" s="180">
        <v>4.3</v>
      </c>
      <c r="C30" s="185" t="s">
        <v>81</v>
      </c>
      <c r="D30" s="185" t="s">
        <v>82</v>
      </c>
      <c r="E30" s="186">
        <f>'Presupuesto de Ingresos 2026'!E92</f>
        <v>4637500</v>
      </c>
      <c r="F30" s="327"/>
    </row>
    <row r="31" spans="1:6" s="183" customFormat="1" ht="16.5" customHeight="1" x14ac:dyDescent="0.25">
      <c r="A31" s="32"/>
      <c r="B31" s="180" t="s">
        <v>819</v>
      </c>
      <c r="C31" s="187" t="s">
        <v>83</v>
      </c>
      <c r="D31" s="187" t="s">
        <v>84</v>
      </c>
      <c r="E31" s="188">
        <f>'Presupuesto de Ingresos 2026'!E93</f>
        <v>110000</v>
      </c>
    </row>
    <row r="32" spans="1:6" s="183" customFormat="1" ht="16.5" customHeight="1" x14ac:dyDescent="0.25">
      <c r="A32" s="32"/>
      <c r="B32" s="180" t="s">
        <v>820</v>
      </c>
      <c r="C32" s="187" t="s">
        <v>109</v>
      </c>
      <c r="D32" s="187" t="s">
        <v>110</v>
      </c>
      <c r="E32" s="188">
        <f>'Presupuesto de Ingresos 2026'!E111</f>
        <v>402500</v>
      </c>
    </row>
    <row r="33" spans="1:6" s="183" customFormat="1" ht="16.5" customHeight="1" x14ac:dyDescent="0.25">
      <c r="A33" s="32"/>
      <c r="B33" s="180" t="s">
        <v>821</v>
      </c>
      <c r="C33" s="187" t="s">
        <v>129</v>
      </c>
      <c r="D33" s="187" t="s">
        <v>130</v>
      </c>
      <c r="E33" s="188">
        <f>'Presupuesto de Ingresos 2026'!E137</f>
        <v>15000</v>
      </c>
    </row>
    <row r="34" spans="1:6" s="183" customFormat="1" ht="16.5" customHeight="1" x14ac:dyDescent="0.25">
      <c r="A34" s="32"/>
      <c r="B34" s="180" t="s">
        <v>822</v>
      </c>
      <c r="C34" s="187" t="s">
        <v>151</v>
      </c>
      <c r="D34" s="187" t="s">
        <v>152</v>
      </c>
      <c r="E34" s="188">
        <f>'Presupuesto de Ingresos 2026'!E157</f>
        <v>305000</v>
      </c>
    </row>
    <row r="35" spans="1:6" s="183" customFormat="1" ht="31.5" x14ac:dyDescent="0.25">
      <c r="A35" s="32"/>
      <c r="B35" s="180" t="s">
        <v>823</v>
      </c>
      <c r="C35" s="187" t="s">
        <v>160</v>
      </c>
      <c r="D35" s="187" t="s">
        <v>387</v>
      </c>
      <c r="E35" s="188">
        <f>'Presupuesto de Ingresos 2026'!E172</f>
        <v>250000</v>
      </c>
    </row>
    <row r="36" spans="1:6" s="183" customFormat="1" ht="16.5" customHeight="1" x14ac:dyDescent="0.25">
      <c r="A36" s="32"/>
      <c r="B36" s="180" t="s">
        <v>824</v>
      </c>
      <c r="C36" s="187" t="s">
        <v>168</v>
      </c>
      <c r="D36" s="187" t="s">
        <v>169</v>
      </c>
      <c r="E36" s="188">
        <f>'Presupuesto de Ingresos 2026'!E178</f>
        <v>1000000</v>
      </c>
    </row>
    <row r="37" spans="1:6" s="183" customFormat="1" ht="16.5" customHeight="1" x14ac:dyDescent="0.25">
      <c r="A37" s="32"/>
      <c r="B37" s="180" t="s">
        <v>825</v>
      </c>
      <c r="C37" s="187" t="s">
        <v>171</v>
      </c>
      <c r="D37" s="187" t="s">
        <v>172</v>
      </c>
      <c r="E37" s="188">
        <f>'Presupuesto de Ingresos 2026'!E180</f>
        <v>65000</v>
      </c>
    </row>
    <row r="38" spans="1:6" s="183" customFormat="1" ht="16.5" customHeight="1" x14ac:dyDescent="0.25">
      <c r="A38" s="32"/>
      <c r="B38" s="180" t="s">
        <v>826</v>
      </c>
      <c r="C38" s="187" t="s">
        <v>178</v>
      </c>
      <c r="D38" s="187" t="s">
        <v>179</v>
      </c>
      <c r="E38" s="188">
        <f>'Presupuesto de Ingresos 2026'!E190</f>
        <v>80000</v>
      </c>
    </row>
    <row r="39" spans="1:6" s="183" customFormat="1" ht="16.5" customHeight="1" x14ac:dyDescent="0.25">
      <c r="A39" s="32"/>
      <c r="B39" s="180" t="s">
        <v>827</v>
      </c>
      <c r="C39" s="187" t="s">
        <v>186</v>
      </c>
      <c r="D39" s="187" t="s">
        <v>187</v>
      </c>
      <c r="E39" s="188">
        <f>'Presupuesto de Ingresos 2026'!E197</f>
        <v>255000</v>
      </c>
    </row>
    <row r="40" spans="1:6" s="183" customFormat="1" ht="16.5" customHeight="1" x14ac:dyDescent="0.25">
      <c r="A40" s="32"/>
      <c r="B40" s="180" t="s">
        <v>828</v>
      </c>
      <c r="C40" s="187" t="s">
        <v>202</v>
      </c>
      <c r="D40" s="187" t="s">
        <v>203</v>
      </c>
      <c r="E40" s="188">
        <f>'Presupuesto de Ingresos 2026'!E207</f>
        <v>590000</v>
      </c>
    </row>
    <row r="41" spans="1:6" s="183" customFormat="1" ht="16.5" customHeight="1" x14ac:dyDescent="0.25">
      <c r="A41" s="32"/>
      <c r="B41" s="180" t="s">
        <v>829</v>
      </c>
      <c r="C41" s="187" t="s">
        <v>215</v>
      </c>
      <c r="D41" s="187" t="s">
        <v>960</v>
      </c>
      <c r="E41" s="188">
        <f>'Presupuesto de Ingresos 2026'!E216</f>
        <v>0</v>
      </c>
    </row>
    <row r="42" spans="1:6" s="183" customFormat="1" ht="16.5" customHeight="1" x14ac:dyDescent="0.25">
      <c r="A42" s="32"/>
      <c r="B42" s="180" t="s">
        <v>830</v>
      </c>
      <c r="C42" s="187" t="s">
        <v>224</v>
      </c>
      <c r="D42" s="187" t="s">
        <v>225</v>
      </c>
      <c r="E42" s="188">
        <f>'Presupuesto de Ingresos 2026'!E225</f>
        <v>275000</v>
      </c>
    </row>
    <row r="43" spans="1:6" s="183" customFormat="1" ht="16.5" customHeight="1" x14ac:dyDescent="0.25">
      <c r="A43" s="32"/>
      <c r="B43" s="180" t="s">
        <v>831</v>
      </c>
      <c r="C43" s="187" t="s">
        <v>234</v>
      </c>
      <c r="D43" s="187" t="s">
        <v>962</v>
      </c>
      <c r="E43" s="188">
        <f>'Presupuesto de Ingresos 2026'!E234</f>
        <v>1200000</v>
      </c>
    </row>
    <row r="44" spans="1:6" s="183" customFormat="1" ht="16.5" customHeight="1" x14ac:dyDescent="0.25">
      <c r="A44" s="32"/>
      <c r="B44" s="180" t="s">
        <v>832</v>
      </c>
      <c r="C44" s="187" t="s">
        <v>236</v>
      </c>
      <c r="D44" s="187" t="s">
        <v>965</v>
      </c>
      <c r="E44" s="188">
        <f>'Presupuesto de Ingresos 2026'!E237</f>
        <v>20000</v>
      </c>
    </row>
    <row r="45" spans="1:6" s="183" customFormat="1" ht="16.5" customHeight="1" x14ac:dyDescent="0.25">
      <c r="A45" s="32"/>
      <c r="B45" s="180" t="s">
        <v>833</v>
      </c>
      <c r="C45" s="187" t="s">
        <v>238</v>
      </c>
      <c r="D45" s="187" t="s">
        <v>405</v>
      </c>
      <c r="E45" s="188">
        <f>'Presupuesto de Ingresos 2026'!E240</f>
        <v>50000</v>
      </c>
    </row>
    <row r="46" spans="1:6" s="183" customFormat="1" ht="16.5" customHeight="1" x14ac:dyDescent="0.25">
      <c r="A46" s="32"/>
      <c r="B46" s="180" t="s">
        <v>834</v>
      </c>
      <c r="C46" s="187" t="s">
        <v>247</v>
      </c>
      <c r="D46" s="187" t="s">
        <v>407</v>
      </c>
      <c r="E46" s="188">
        <f>'Presupuesto de Ingresos 2026'!E242</f>
        <v>20000</v>
      </c>
    </row>
    <row r="47" spans="1:6" s="183" customFormat="1" ht="16.5" customHeight="1" x14ac:dyDescent="0.25">
      <c r="A47" s="32"/>
      <c r="B47" s="180" t="s">
        <v>835</v>
      </c>
      <c r="C47" s="187" t="s">
        <v>251</v>
      </c>
      <c r="D47" s="187" t="s">
        <v>653</v>
      </c>
      <c r="E47" s="188">
        <f>'Presupuesto de Ingresos 2026'!E245</f>
        <v>0</v>
      </c>
    </row>
    <row r="48" spans="1:6" s="183" customFormat="1" ht="16.5" customHeight="1" x14ac:dyDescent="0.25">
      <c r="A48" s="32"/>
      <c r="B48" s="180">
        <v>4.5</v>
      </c>
      <c r="C48" s="185" t="s">
        <v>256</v>
      </c>
      <c r="D48" s="185" t="s">
        <v>257</v>
      </c>
      <c r="E48" s="186">
        <f>'Presupuesto de Ingresos 2026'!E276</f>
        <v>0</v>
      </c>
      <c r="F48" s="376"/>
    </row>
    <row r="49" spans="1:6" s="183" customFormat="1" ht="31.5" x14ac:dyDescent="0.25">
      <c r="A49" s="32"/>
      <c r="B49" s="180">
        <v>4.9000000000000004</v>
      </c>
      <c r="C49" s="194">
        <v>4145</v>
      </c>
      <c r="D49" s="185" t="s">
        <v>988</v>
      </c>
      <c r="E49" s="186">
        <f>'Presupuesto de Ingresos 2026'!E282</f>
        <v>0</v>
      </c>
      <c r="F49" s="376"/>
    </row>
    <row r="50" spans="1:6" s="183" customFormat="1" ht="16.5" customHeight="1" x14ac:dyDescent="0.25">
      <c r="A50" s="32"/>
      <c r="B50" s="180">
        <v>4.4000000000000004</v>
      </c>
      <c r="C50" s="185" t="s">
        <v>259</v>
      </c>
      <c r="D50" s="185" t="s">
        <v>252</v>
      </c>
      <c r="E50" s="186">
        <f>'Presupuesto de Ingresos 2026'!E284</f>
        <v>435000</v>
      </c>
      <c r="F50" s="376"/>
    </row>
    <row r="51" spans="1:6" s="183" customFormat="1" ht="16.5" customHeight="1" x14ac:dyDescent="0.25">
      <c r="A51" s="32"/>
      <c r="B51" s="180" t="s">
        <v>836</v>
      </c>
      <c r="C51" s="187" t="s">
        <v>413</v>
      </c>
      <c r="D51" s="187" t="s">
        <v>254</v>
      </c>
      <c r="E51" s="188">
        <f>'Presupuesto de Ingresos 2026'!E285</f>
        <v>75000</v>
      </c>
    </row>
    <row r="52" spans="1:6" s="183" customFormat="1" ht="16.5" customHeight="1" x14ac:dyDescent="0.25">
      <c r="A52" s="32"/>
      <c r="B52" s="180" t="s">
        <v>837</v>
      </c>
      <c r="C52" s="187" t="s">
        <v>414</v>
      </c>
      <c r="D52" s="187" t="s">
        <v>415</v>
      </c>
      <c r="E52" s="188">
        <f>'Presupuesto de Ingresos 2026'!E286</f>
        <v>10000</v>
      </c>
    </row>
    <row r="53" spans="1:6" s="193" customFormat="1" ht="16.5" customHeight="1" x14ac:dyDescent="0.25">
      <c r="A53" s="192"/>
      <c r="B53" s="180" t="s">
        <v>838</v>
      </c>
      <c r="C53" s="187" t="s">
        <v>416</v>
      </c>
      <c r="D53" s="187" t="s">
        <v>286</v>
      </c>
      <c r="E53" s="188">
        <f>'Presupuesto de Ingresos 2026'!E287</f>
        <v>25000</v>
      </c>
    </row>
    <row r="54" spans="1:6" s="193" customFormat="1" ht="16.5" customHeight="1" x14ac:dyDescent="0.25">
      <c r="A54" s="192"/>
      <c r="B54" s="180" t="s">
        <v>839</v>
      </c>
      <c r="C54" s="187" t="s">
        <v>417</v>
      </c>
      <c r="D54" s="187" t="s">
        <v>502</v>
      </c>
      <c r="E54" s="188">
        <f>'Presupuesto de Ingresos 2026'!E288</f>
        <v>250000</v>
      </c>
    </row>
    <row r="55" spans="1:6" s="193" customFormat="1" ht="16.5" customHeight="1" x14ac:dyDescent="0.25">
      <c r="A55" s="192"/>
      <c r="B55" s="180" t="s">
        <v>840</v>
      </c>
      <c r="C55" s="187" t="s">
        <v>504</v>
      </c>
      <c r="D55" s="187" t="s">
        <v>503</v>
      </c>
      <c r="E55" s="188">
        <f>'Presupuesto de Ingresos 2026'!E289</f>
        <v>5000</v>
      </c>
    </row>
    <row r="56" spans="1:6" s="193" customFormat="1" ht="16.5" customHeight="1" x14ac:dyDescent="0.25">
      <c r="A56" s="192"/>
      <c r="B56" s="180" t="s">
        <v>841</v>
      </c>
      <c r="C56" s="187" t="s">
        <v>505</v>
      </c>
      <c r="D56" s="187" t="s">
        <v>418</v>
      </c>
      <c r="E56" s="188">
        <f>'Presupuesto de Ingresos 2026'!E290</f>
        <v>60000</v>
      </c>
    </row>
    <row r="57" spans="1:6" s="193" customFormat="1" ht="16.5" customHeight="1" x14ac:dyDescent="0.25">
      <c r="A57" s="192"/>
      <c r="B57" s="180" t="s">
        <v>842</v>
      </c>
      <c r="C57" s="187" t="s">
        <v>575</v>
      </c>
      <c r="D57" s="187" t="s">
        <v>56</v>
      </c>
      <c r="E57" s="188">
        <f>'Presupuesto de Ingresos 2026'!E291</f>
        <v>10000</v>
      </c>
    </row>
    <row r="58" spans="1:6" s="183" customFormat="1" ht="16.5" customHeight="1" x14ac:dyDescent="0.25">
      <c r="A58" s="32"/>
      <c r="B58" s="180">
        <v>5</v>
      </c>
      <c r="C58" s="181" t="s">
        <v>260</v>
      </c>
      <c r="D58" s="181" t="s">
        <v>666</v>
      </c>
      <c r="E58" s="184">
        <f>'Presupuesto de Ingresos 2026'!E305</f>
        <v>10000</v>
      </c>
      <c r="F58" s="375"/>
    </row>
    <row r="59" spans="1:6" s="183" customFormat="1" ht="15.75" x14ac:dyDescent="0.25">
      <c r="A59" s="32"/>
      <c r="B59" s="180">
        <v>5.0999999999999996</v>
      </c>
      <c r="C59" s="185" t="s">
        <v>261</v>
      </c>
      <c r="D59" s="185" t="s">
        <v>666</v>
      </c>
      <c r="E59" s="186">
        <f>'Presupuesto de Ingresos 2026'!E306</f>
        <v>10000</v>
      </c>
    </row>
    <row r="60" spans="1:6" s="193" customFormat="1" ht="16.5" customHeight="1" x14ac:dyDescent="0.25">
      <c r="A60" s="192"/>
      <c r="B60" s="180" t="s">
        <v>843</v>
      </c>
      <c r="C60" s="187" t="s">
        <v>262</v>
      </c>
      <c r="D60" s="187" t="s">
        <v>421</v>
      </c>
      <c r="E60" s="188">
        <f>'Presupuesto de Ingresos 2026'!E307</f>
        <v>0</v>
      </c>
    </row>
    <row r="61" spans="1:6" s="183" customFormat="1" ht="16.5" customHeight="1" x14ac:dyDescent="0.25">
      <c r="A61" s="32"/>
      <c r="B61" s="180" t="s">
        <v>844</v>
      </c>
      <c r="C61" s="187" t="s">
        <v>263</v>
      </c>
      <c r="D61" s="187" t="s">
        <v>426</v>
      </c>
      <c r="E61" s="188">
        <f>'Presupuesto de Ingresos 2026'!E310</f>
        <v>0</v>
      </c>
    </row>
    <row r="62" spans="1:6" s="183" customFormat="1" ht="16.5" customHeight="1" x14ac:dyDescent="0.25">
      <c r="A62" s="32"/>
      <c r="B62" s="180" t="s">
        <v>845</v>
      </c>
      <c r="C62" s="187" t="s">
        <v>474</v>
      </c>
      <c r="D62" s="187" t="s">
        <v>475</v>
      </c>
      <c r="E62" s="188">
        <f>'Presupuesto de Ingresos 2026'!E313</f>
        <v>0</v>
      </c>
    </row>
    <row r="63" spans="1:6" s="183" customFormat="1" ht="16.5" customHeight="1" x14ac:dyDescent="0.25">
      <c r="A63" s="32"/>
      <c r="B63" s="180" t="s">
        <v>1129</v>
      </c>
      <c r="C63" s="187" t="s">
        <v>1002</v>
      </c>
      <c r="D63" s="187" t="s">
        <v>1003</v>
      </c>
      <c r="E63" s="188">
        <f>'Presupuesto de Ingresos 2026'!E321</f>
        <v>0</v>
      </c>
    </row>
    <row r="64" spans="1:6" s="183" customFormat="1" ht="16.5" customHeight="1" x14ac:dyDescent="0.25">
      <c r="A64" s="32"/>
      <c r="B64" s="180" t="s">
        <v>1130</v>
      </c>
      <c r="C64" s="187" t="s">
        <v>1081</v>
      </c>
      <c r="D64" s="187" t="s">
        <v>1039</v>
      </c>
      <c r="E64" s="188">
        <f>'Presupuesto de Ingresos 2026'!E324</f>
        <v>10000</v>
      </c>
    </row>
    <row r="65" spans="1:6" s="183" customFormat="1" ht="31.5" x14ac:dyDescent="0.25">
      <c r="A65" s="32"/>
      <c r="B65" s="180">
        <v>5.9</v>
      </c>
      <c r="C65" s="194">
        <v>4154</v>
      </c>
      <c r="D65" s="185" t="s">
        <v>989</v>
      </c>
      <c r="E65" s="186">
        <f>'Presupuesto de Ingresos 2026'!E326</f>
        <v>0</v>
      </c>
    </row>
    <row r="66" spans="1:6" s="183" customFormat="1" ht="16.5" customHeight="1" x14ac:dyDescent="0.25">
      <c r="A66" s="32"/>
      <c r="B66" s="180">
        <v>6</v>
      </c>
      <c r="C66" s="181" t="s">
        <v>267</v>
      </c>
      <c r="D66" s="181" t="s">
        <v>667</v>
      </c>
      <c r="E66" s="184">
        <f>'Presupuesto de Ingresos 2026'!E328</f>
        <v>600000</v>
      </c>
      <c r="F66" s="377"/>
    </row>
    <row r="67" spans="1:6" s="183" customFormat="1" ht="16.5" customHeight="1" x14ac:dyDescent="0.25">
      <c r="A67" s="32"/>
      <c r="B67" s="180" t="s">
        <v>846</v>
      </c>
      <c r="C67" s="185" t="s">
        <v>270</v>
      </c>
      <c r="D67" s="185" t="s">
        <v>271</v>
      </c>
      <c r="E67" s="186">
        <f>'Presupuesto de Ingresos 2026'!E329</f>
        <v>100000</v>
      </c>
      <c r="F67" s="376"/>
    </row>
    <row r="68" spans="1:6" s="183" customFormat="1" ht="47.25" x14ac:dyDescent="0.25">
      <c r="A68" s="32"/>
      <c r="B68" s="180">
        <v>6.9</v>
      </c>
      <c r="C68" s="185" t="s">
        <v>282</v>
      </c>
      <c r="D68" s="185" t="s">
        <v>990</v>
      </c>
      <c r="E68" s="186">
        <f>'Presupuesto de Ingresos 2026'!E337</f>
        <v>0</v>
      </c>
      <c r="F68" s="376"/>
    </row>
    <row r="69" spans="1:6" s="183" customFormat="1" ht="15.75" x14ac:dyDescent="0.25">
      <c r="A69" s="32"/>
      <c r="B69" s="180">
        <v>6.3</v>
      </c>
      <c r="C69" s="194">
        <v>4168</v>
      </c>
      <c r="D69" s="185" t="s">
        <v>991</v>
      </c>
      <c r="E69" s="186">
        <f>'Presupuesto de Ingresos 2026'!E339</f>
        <v>0</v>
      </c>
      <c r="F69" s="376"/>
    </row>
    <row r="70" spans="1:6" s="183" customFormat="1" ht="16.5" customHeight="1" x14ac:dyDescent="0.25">
      <c r="A70" s="32"/>
      <c r="B70" s="180">
        <v>6.1</v>
      </c>
      <c r="C70" s="185" t="s">
        <v>283</v>
      </c>
      <c r="D70" s="185" t="s">
        <v>284</v>
      </c>
      <c r="E70" s="186">
        <f>'Presupuesto de Ingresos 2026'!E341</f>
        <v>500000</v>
      </c>
      <c r="F70" s="327"/>
    </row>
    <row r="71" spans="1:6" s="183" customFormat="1" ht="16.5" customHeight="1" x14ac:dyDescent="0.25">
      <c r="A71" s="32"/>
      <c r="B71" s="180">
        <v>6.1</v>
      </c>
      <c r="C71" s="185" t="s">
        <v>1253</v>
      </c>
      <c r="D71" s="185" t="s">
        <v>284</v>
      </c>
      <c r="E71" s="186">
        <f>'Presupuesto de Ingresos 2026'!E342</f>
        <v>500000</v>
      </c>
      <c r="F71" s="327"/>
    </row>
    <row r="72" spans="1:6" s="183" customFormat="1" ht="16.5" customHeight="1" x14ac:dyDescent="0.25">
      <c r="A72" s="32"/>
      <c r="B72" s="180" t="s">
        <v>846</v>
      </c>
      <c r="C72" s="189" t="s">
        <v>1254</v>
      </c>
      <c r="D72" s="187" t="s">
        <v>285</v>
      </c>
      <c r="E72" s="188">
        <f>'Presupuesto de Ingresos 2026'!E343</f>
        <v>100000</v>
      </c>
    </row>
    <row r="73" spans="1:6" s="183" customFormat="1" ht="16.5" customHeight="1" x14ac:dyDescent="0.25">
      <c r="A73" s="32"/>
      <c r="B73" s="180" t="s">
        <v>847</v>
      </c>
      <c r="C73" s="189" t="s">
        <v>1255</v>
      </c>
      <c r="D73" s="187" t="s">
        <v>280</v>
      </c>
      <c r="E73" s="188">
        <f>'Presupuesto de Ingresos 2026'!E344</f>
        <v>0</v>
      </c>
    </row>
    <row r="74" spans="1:6" s="183" customFormat="1" ht="16.5" customHeight="1" x14ac:dyDescent="0.25">
      <c r="A74" s="32"/>
      <c r="B74" s="180" t="s">
        <v>848</v>
      </c>
      <c r="C74" s="189" t="s">
        <v>1256</v>
      </c>
      <c r="D74" s="187" t="s">
        <v>281</v>
      </c>
      <c r="E74" s="188">
        <f>'Presupuesto de Ingresos 2026'!E345</f>
        <v>100000</v>
      </c>
    </row>
    <row r="75" spans="1:6" s="183" customFormat="1" ht="16.5" customHeight="1" x14ac:dyDescent="0.25">
      <c r="A75" s="32"/>
      <c r="B75" s="180" t="s">
        <v>994</v>
      </c>
      <c r="C75" s="189" t="s">
        <v>1257</v>
      </c>
      <c r="D75" s="187" t="s">
        <v>437</v>
      </c>
      <c r="E75" s="188">
        <f>'Presupuesto de Ingresos 2026'!E346</f>
        <v>0</v>
      </c>
    </row>
    <row r="76" spans="1:6" s="183" customFormat="1" ht="16.5" customHeight="1" x14ac:dyDescent="0.25">
      <c r="A76" s="32"/>
      <c r="B76" s="180" t="s">
        <v>995</v>
      </c>
      <c r="C76" s="189" t="s">
        <v>1258</v>
      </c>
      <c r="D76" s="187" t="s">
        <v>522</v>
      </c>
      <c r="E76" s="188">
        <f>'Presupuesto de Ingresos 2026'!E347</f>
        <v>0</v>
      </c>
    </row>
    <row r="77" spans="1:6" s="183" customFormat="1" ht="16.5" customHeight="1" x14ac:dyDescent="0.25">
      <c r="A77" s="32"/>
      <c r="B77" s="180" t="s">
        <v>996</v>
      </c>
      <c r="C77" s="189" t="s">
        <v>1259</v>
      </c>
      <c r="D77" s="187" t="s">
        <v>602</v>
      </c>
      <c r="E77" s="188">
        <f>'Presupuesto de Ingresos 2026'!E348</f>
        <v>0</v>
      </c>
    </row>
    <row r="78" spans="1:6" s="183" customFormat="1" ht="16.5" customHeight="1" x14ac:dyDescent="0.25">
      <c r="A78" s="32"/>
      <c r="B78" s="180" t="s">
        <v>997</v>
      </c>
      <c r="C78" s="189" t="s">
        <v>1260</v>
      </c>
      <c r="D78" s="187" t="s">
        <v>1084</v>
      </c>
      <c r="E78" s="188">
        <f>'Presupuesto de Ingresos 2026'!E349</f>
        <v>0</v>
      </c>
    </row>
    <row r="79" spans="1:6" s="183" customFormat="1" ht="16.5" customHeight="1" x14ac:dyDescent="0.25">
      <c r="A79" s="32"/>
      <c r="B79" s="180" t="s">
        <v>998</v>
      </c>
      <c r="C79" s="189" t="s">
        <v>1261</v>
      </c>
      <c r="D79" s="187" t="s">
        <v>438</v>
      </c>
      <c r="E79" s="188">
        <f>'Presupuesto de Ingresos 2026'!E350</f>
        <v>0</v>
      </c>
    </row>
    <row r="80" spans="1:6" s="183" customFormat="1" ht="16.5" customHeight="1" x14ac:dyDescent="0.25">
      <c r="A80" s="32"/>
      <c r="B80" s="180" t="s">
        <v>1131</v>
      </c>
      <c r="C80" s="189" t="s">
        <v>1262</v>
      </c>
      <c r="D80" s="187" t="s">
        <v>485</v>
      </c>
      <c r="E80" s="188">
        <f>'Presupuesto de Ingresos 2026'!E351</f>
        <v>0</v>
      </c>
    </row>
    <row r="81" spans="1:6" s="183" customFormat="1" ht="16.5" customHeight="1" x14ac:dyDescent="0.25">
      <c r="A81" s="32"/>
      <c r="B81" s="180" t="s">
        <v>1132</v>
      </c>
      <c r="C81" s="189" t="s">
        <v>1263</v>
      </c>
      <c r="D81" s="187" t="s">
        <v>972</v>
      </c>
      <c r="E81" s="188">
        <f>'Presupuesto de Ingresos 2026'!E352</f>
        <v>15000</v>
      </c>
    </row>
    <row r="82" spans="1:6" s="183" customFormat="1" ht="16.5" customHeight="1" x14ac:dyDescent="0.25">
      <c r="A82" s="32"/>
      <c r="B82" s="180" t="s">
        <v>1133</v>
      </c>
      <c r="C82" s="189" t="s">
        <v>1264</v>
      </c>
      <c r="D82" s="187" t="s">
        <v>973</v>
      </c>
      <c r="E82" s="188">
        <f>'Presupuesto de Ingresos 2026'!E353</f>
        <v>0</v>
      </c>
    </row>
    <row r="83" spans="1:6" s="183" customFormat="1" ht="16.5" customHeight="1" x14ac:dyDescent="0.25">
      <c r="A83" s="32"/>
      <c r="B83" s="180" t="s">
        <v>1134</v>
      </c>
      <c r="C83" s="189" t="s">
        <v>1265</v>
      </c>
      <c r="D83" s="187" t="s">
        <v>974</v>
      </c>
      <c r="E83" s="188">
        <f>'Presupuesto de Ingresos 2026'!E354</f>
        <v>0</v>
      </c>
    </row>
    <row r="84" spans="1:6" s="183" customFormat="1" ht="16.5" customHeight="1" x14ac:dyDescent="0.25">
      <c r="A84" s="32"/>
      <c r="B84" s="180" t="s">
        <v>1135</v>
      </c>
      <c r="C84" s="189" t="s">
        <v>1266</v>
      </c>
      <c r="D84" s="187" t="s">
        <v>975</v>
      </c>
      <c r="E84" s="188">
        <f>'Presupuesto de Ingresos 2026'!E355</f>
        <v>0</v>
      </c>
    </row>
    <row r="85" spans="1:6" s="183" customFormat="1" ht="16.5" customHeight="1" x14ac:dyDescent="0.25">
      <c r="A85" s="32"/>
      <c r="B85" s="180" t="s">
        <v>1136</v>
      </c>
      <c r="C85" s="189" t="s">
        <v>1267</v>
      </c>
      <c r="D85" s="187" t="s">
        <v>976</v>
      </c>
      <c r="E85" s="188">
        <f>'Presupuesto de Ingresos 2026'!E356</f>
        <v>0</v>
      </c>
    </row>
    <row r="86" spans="1:6" s="183" customFormat="1" ht="16.5" customHeight="1" x14ac:dyDescent="0.25">
      <c r="A86" s="32"/>
      <c r="B86" s="180" t="s">
        <v>1137</v>
      </c>
      <c r="C86" s="189" t="s">
        <v>1268</v>
      </c>
      <c r="D86" s="187" t="s">
        <v>1160</v>
      </c>
      <c r="E86" s="188">
        <f>'Presupuesto de Ingresos 2026'!E357</f>
        <v>0</v>
      </c>
    </row>
    <row r="87" spans="1:6" s="183" customFormat="1" ht="16.5" customHeight="1" x14ac:dyDescent="0.25">
      <c r="A87" s="32"/>
      <c r="B87" s="180" t="s">
        <v>1138</v>
      </c>
      <c r="C87" s="189" t="s">
        <v>1272</v>
      </c>
      <c r="D87" s="187" t="s">
        <v>239</v>
      </c>
      <c r="E87" s="188">
        <f>'Presupuesto de Ingresos 2026'!E360</f>
        <v>0</v>
      </c>
    </row>
    <row r="88" spans="1:6" s="183" customFormat="1" ht="16.5" customHeight="1" x14ac:dyDescent="0.25">
      <c r="A88" s="32"/>
      <c r="B88" s="180" t="s">
        <v>1139</v>
      </c>
      <c r="C88" s="189" t="s">
        <v>1281</v>
      </c>
      <c r="D88" s="187" t="s">
        <v>430</v>
      </c>
      <c r="E88" s="188">
        <f>'Presupuesto de Ingresos 2026'!E369</f>
        <v>0</v>
      </c>
    </row>
    <row r="89" spans="1:6" s="183" customFormat="1" ht="16.5" customHeight="1" x14ac:dyDescent="0.25">
      <c r="A89" s="32"/>
      <c r="B89" s="180" t="s">
        <v>1140</v>
      </c>
      <c r="C89" s="189" t="s">
        <v>1285</v>
      </c>
      <c r="D89" s="187" t="s">
        <v>1085</v>
      </c>
      <c r="E89" s="188">
        <f>'Presupuesto de Ingresos 2026'!E373</f>
        <v>135000</v>
      </c>
    </row>
    <row r="90" spans="1:6" s="183" customFormat="1" ht="16.5" customHeight="1" x14ac:dyDescent="0.25">
      <c r="A90" s="32"/>
      <c r="B90" s="180"/>
      <c r="C90" s="189" t="s">
        <v>1286</v>
      </c>
      <c r="D90" s="187" t="s">
        <v>508</v>
      </c>
      <c r="E90" s="188">
        <f>'Presupuesto de Ingresos 2026'!E374</f>
        <v>45000</v>
      </c>
    </row>
    <row r="91" spans="1:6" s="183" customFormat="1" ht="16.5" customHeight="1" x14ac:dyDescent="0.25">
      <c r="A91" s="32"/>
      <c r="B91" s="180"/>
      <c r="C91" s="189" t="s">
        <v>1290</v>
      </c>
      <c r="D91" s="187" t="s">
        <v>509</v>
      </c>
      <c r="E91" s="188">
        <f>'Presupuesto de Ingresos 2026'!E379</f>
        <v>0</v>
      </c>
    </row>
    <row r="92" spans="1:6" s="183" customFormat="1" ht="16.5" customHeight="1" x14ac:dyDescent="0.25">
      <c r="A92" s="32"/>
      <c r="B92" s="180"/>
      <c r="C92" s="189" t="s">
        <v>1294</v>
      </c>
      <c r="D92" s="187" t="s">
        <v>600</v>
      </c>
      <c r="E92" s="188">
        <f>'Presupuesto de Ingresos 2026'!E383</f>
        <v>15000</v>
      </c>
    </row>
    <row r="93" spans="1:6" s="183" customFormat="1" ht="16.5" customHeight="1" x14ac:dyDescent="0.25">
      <c r="A93" s="32"/>
      <c r="B93" s="180"/>
      <c r="C93" s="189" t="s">
        <v>1296</v>
      </c>
      <c r="D93" s="187" t="s">
        <v>1147</v>
      </c>
      <c r="E93" s="188">
        <f>'Presupuesto de Ingresos 2026'!E385</f>
        <v>75000</v>
      </c>
    </row>
    <row r="94" spans="1:6" s="183" customFormat="1" ht="16.5" customHeight="1" x14ac:dyDescent="0.25">
      <c r="A94" s="32"/>
      <c r="B94" s="180" t="s">
        <v>1141</v>
      </c>
      <c r="C94" s="189" t="s">
        <v>1303</v>
      </c>
      <c r="D94" s="187" t="s">
        <v>1148</v>
      </c>
      <c r="E94" s="188">
        <f>'Presupuesto de Ingresos 2026'!E392</f>
        <v>0</v>
      </c>
    </row>
    <row r="95" spans="1:6" s="183" customFormat="1" ht="16.5" customHeight="1" x14ac:dyDescent="0.25">
      <c r="A95" s="32"/>
      <c r="B95" s="180" t="s">
        <v>1142</v>
      </c>
      <c r="C95" s="189" t="s">
        <v>1311</v>
      </c>
      <c r="D95" s="187" t="s">
        <v>1086</v>
      </c>
      <c r="E95" s="188">
        <f>'Presupuesto de Ingresos 2026'!E399</f>
        <v>150000</v>
      </c>
    </row>
    <row r="96" spans="1:6" s="183" customFormat="1" ht="16.5" customHeight="1" x14ac:dyDescent="0.25">
      <c r="A96" s="32"/>
      <c r="B96" s="180">
        <v>7</v>
      </c>
      <c r="C96" s="181" t="s">
        <v>287</v>
      </c>
      <c r="D96" s="181" t="s">
        <v>866</v>
      </c>
      <c r="E96" s="184">
        <f>'Presupuesto de Ingresos 2026'!E408</f>
        <v>0</v>
      </c>
      <c r="F96" s="375"/>
    </row>
    <row r="97" spans="1:6" s="183" customFormat="1" ht="31.5" x14ac:dyDescent="0.25">
      <c r="A97" s="199"/>
      <c r="B97" s="180">
        <v>7.1</v>
      </c>
      <c r="C97" s="194">
        <v>4171</v>
      </c>
      <c r="D97" s="185" t="s">
        <v>867</v>
      </c>
      <c r="E97" s="191" t="s">
        <v>333</v>
      </c>
    </row>
    <row r="98" spans="1:6" s="183" customFormat="1" ht="31.5" x14ac:dyDescent="0.25">
      <c r="A98" s="199"/>
      <c r="B98" s="180">
        <v>7.2</v>
      </c>
      <c r="C98" s="194">
        <v>4172</v>
      </c>
      <c r="D98" s="185" t="s">
        <v>868</v>
      </c>
      <c r="E98" s="191" t="s">
        <v>333</v>
      </c>
    </row>
    <row r="99" spans="1:6" s="183" customFormat="1" ht="31.5" x14ac:dyDescent="0.25">
      <c r="A99" s="199"/>
      <c r="B99" s="180">
        <v>7.3</v>
      </c>
      <c r="C99" s="194">
        <v>4173</v>
      </c>
      <c r="D99" s="185" t="s">
        <v>992</v>
      </c>
      <c r="E99" s="186">
        <f>'Presupuesto de Ingresos 2026'!E411</f>
        <v>0</v>
      </c>
      <c r="F99" s="327"/>
    </row>
    <row r="100" spans="1:6" s="183" customFormat="1" ht="16.5" customHeight="1" x14ac:dyDescent="0.25">
      <c r="A100" s="32" t="s">
        <v>648</v>
      </c>
      <c r="B100" s="195" t="s">
        <v>1186</v>
      </c>
      <c r="C100" s="196" t="s">
        <v>1170</v>
      </c>
      <c r="D100" s="198" t="s">
        <v>606</v>
      </c>
      <c r="E100" s="197">
        <f>'Presupuesto de Ingresos 2026'!E412</f>
        <v>0</v>
      </c>
    </row>
    <row r="101" spans="1:6" s="183" customFormat="1" ht="16.5" customHeight="1" x14ac:dyDescent="0.25">
      <c r="A101" s="32" t="s">
        <v>648</v>
      </c>
      <c r="B101" s="195" t="s">
        <v>1051</v>
      </c>
      <c r="C101" s="196" t="s">
        <v>605</v>
      </c>
      <c r="D101" s="198" t="s">
        <v>606</v>
      </c>
      <c r="E101" s="197">
        <f>'Presupuesto de Ingresos 2026'!E413</f>
        <v>0</v>
      </c>
    </row>
    <row r="102" spans="1:6" s="183" customFormat="1" ht="16.5" customHeight="1" x14ac:dyDescent="0.25">
      <c r="A102" s="32" t="s">
        <v>648</v>
      </c>
      <c r="B102" s="195" t="s">
        <v>1052</v>
      </c>
      <c r="C102" s="196" t="s">
        <v>610</v>
      </c>
      <c r="D102" s="198" t="s">
        <v>611</v>
      </c>
      <c r="E102" s="197">
        <f>'Presupuesto de Ingresos 2026'!E417</f>
        <v>0</v>
      </c>
    </row>
    <row r="103" spans="1:6" s="183" customFormat="1" ht="16.5" customHeight="1" x14ac:dyDescent="0.25">
      <c r="A103" s="32" t="s">
        <v>648</v>
      </c>
      <c r="B103" s="195" t="s">
        <v>1053</v>
      </c>
      <c r="C103" s="196" t="s">
        <v>613</v>
      </c>
      <c r="D103" s="198" t="s">
        <v>614</v>
      </c>
      <c r="E103" s="197">
        <f>'Presupuesto de Ingresos 2026'!E419</f>
        <v>0</v>
      </c>
    </row>
    <row r="104" spans="1:6" s="183" customFormat="1" ht="16.5" customHeight="1" x14ac:dyDescent="0.25">
      <c r="A104" s="32" t="s">
        <v>648</v>
      </c>
      <c r="B104" s="195" t="s">
        <v>1187</v>
      </c>
      <c r="C104" s="196" t="s">
        <v>1169</v>
      </c>
      <c r="D104" s="198" t="s">
        <v>618</v>
      </c>
      <c r="E104" s="197">
        <f>'Presupuesto de Ingresos 2026'!E423</f>
        <v>0</v>
      </c>
    </row>
    <row r="105" spans="1:6" s="183" customFormat="1" ht="16.5" customHeight="1" x14ac:dyDescent="0.25">
      <c r="A105" s="32" t="s">
        <v>648</v>
      </c>
      <c r="B105" s="195" t="s">
        <v>1054</v>
      </c>
      <c r="C105" s="196" t="s">
        <v>617</v>
      </c>
      <c r="D105" s="198" t="s">
        <v>618</v>
      </c>
      <c r="E105" s="197">
        <f>'Presupuesto de Ingresos 2026'!E424</f>
        <v>0</v>
      </c>
    </row>
    <row r="106" spans="1:6" s="183" customFormat="1" ht="16.5" customHeight="1" x14ac:dyDescent="0.25">
      <c r="A106" s="32" t="s">
        <v>648</v>
      </c>
      <c r="B106" s="195" t="s">
        <v>1055</v>
      </c>
      <c r="C106" s="196" t="s">
        <v>638</v>
      </c>
      <c r="D106" s="198" t="s">
        <v>639</v>
      </c>
      <c r="E106" s="197">
        <f>'Presupuesto de Ingresos 2026'!E446</f>
        <v>0</v>
      </c>
    </row>
    <row r="107" spans="1:6" s="183" customFormat="1" ht="16.5" customHeight="1" x14ac:dyDescent="0.25">
      <c r="A107" s="32" t="s">
        <v>648</v>
      </c>
      <c r="B107" s="195" t="s">
        <v>1056</v>
      </c>
      <c r="C107" s="196" t="s">
        <v>642</v>
      </c>
      <c r="D107" s="198" t="s">
        <v>643</v>
      </c>
      <c r="E107" s="197">
        <f>'Presupuesto de Ingresos 2026'!E450</f>
        <v>0</v>
      </c>
    </row>
    <row r="108" spans="1:6" s="183" customFormat="1" ht="16.5" customHeight="1" x14ac:dyDescent="0.25">
      <c r="A108" s="32" t="s">
        <v>648</v>
      </c>
      <c r="B108" s="195" t="s">
        <v>1057</v>
      </c>
      <c r="C108" s="196" t="s">
        <v>645</v>
      </c>
      <c r="D108" s="198" t="s">
        <v>646</v>
      </c>
      <c r="E108" s="197">
        <f>'Presupuesto de Ingresos 2026'!E452</f>
        <v>0</v>
      </c>
    </row>
    <row r="109" spans="1:6" s="183" customFormat="1" ht="16.5" customHeight="1" x14ac:dyDescent="0.25">
      <c r="A109" s="32"/>
      <c r="B109" s="195" t="s">
        <v>1188</v>
      </c>
      <c r="C109" s="196" t="s">
        <v>1171</v>
      </c>
      <c r="D109" s="198" t="s">
        <v>1173</v>
      </c>
      <c r="E109" s="197">
        <f>'Presupuesto de Ingresos 2026'!E454</f>
        <v>0</v>
      </c>
    </row>
    <row r="110" spans="1:6" s="183" customFormat="1" ht="16.5" customHeight="1" x14ac:dyDescent="0.25">
      <c r="A110" s="32"/>
      <c r="B110" s="195" t="s">
        <v>1189</v>
      </c>
      <c r="C110" s="196" t="s">
        <v>1172</v>
      </c>
      <c r="D110" s="198" t="s">
        <v>1191</v>
      </c>
      <c r="E110" s="197">
        <f>'Presupuesto de Ingresos 2026'!E455</f>
        <v>0</v>
      </c>
    </row>
    <row r="111" spans="1:6" s="183" customFormat="1" ht="16.5" customHeight="1" x14ac:dyDescent="0.25">
      <c r="A111" s="32"/>
      <c r="B111" s="195" t="s">
        <v>1190</v>
      </c>
      <c r="C111" s="196" t="s">
        <v>1176</v>
      </c>
      <c r="D111" s="198" t="s">
        <v>1178</v>
      </c>
      <c r="E111" s="197">
        <f>'Presupuesto de Ingresos 2026'!E457</f>
        <v>0</v>
      </c>
    </row>
    <row r="112" spans="1:6" s="183" customFormat="1" ht="55.15" customHeight="1" x14ac:dyDescent="0.25">
      <c r="A112" s="199" t="s">
        <v>648</v>
      </c>
      <c r="B112" s="180"/>
      <c r="C112" s="181" t="s">
        <v>291</v>
      </c>
      <c r="D112" s="181" t="s">
        <v>869</v>
      </c>
      <c r="E112" s="184">
        <f>'Presupuesto de Ingresos 2026'!E459</f>
        <v>107325858</v>
      </c>
      <c r="F112" s="379"/>
    </row>
    <row r="113" spans="1:6" s="183" customFormat="1" ht="31.5" x14ac:dyDescent="0.25">
      <c r="A113" s="199" t="s">
        <v>648</v>
      </c>
      <c r="B113" s="180">
        <v>8</v>
      </c>
      <c r="C113" s="181" t="s">
        <v>292</v>
      </c>
      <c r="D113" s="181" t="s">
        <v>870</v>
      </c>
      <c r="E113" s="184">
        <f>'Presupuesto de Ingresos 2026'!E460</f>
        <v>107325858</v>
      </c>
      <c r="F113" s="327"/>
    </row>
    <row r="114" spans="1:6" s="183" customFormat="1" ht="16.5" customHeight="1" x14ac:dyDescent="0.25">
      <c r="A114" s="32"/>
      <c r="B114" s="180">
        <v>8.1</v>
      </c>
      <c r="C114" s="187" t="s">
        <v>293</v>
      </c>
      <c r="D114" s="187" t="s">
        <v>294</v>
      </c>
      <c r="E114" s="188">
        <f>'Presupuesto de Ingresos 2026'!E461</f>
        <v>53130034</v>
      </c>
    </row>
    <row r="115" spans="1:6" s="183" customFormat="1" ht="16.5" customHeight="1" x14ac:dyDescent="0.25">
      <c r="A115" s="32"/>
      <c r="B115" s="180">
        <v>8.1999999999999993</v>
      </c>
      <c r="C115" s="187" t="s">
        <v>297</v>
      </c>
      <c r="D115" s="187" t="s">
        <v>849</v>
      </c>
      <c r="E115" s="188">
        <f>'Presupuesto de Ingresos 2026'!E486</f>
        <v>53995824</v>
      </c>
    </row>
    <row r="116" spans="1:6" s="183" customFormat="1" ht="16.5" customHeight="1" x14ac:dyDescent="0.25">
      <c r="A116" s="199" t="s">
        <v>648</v>
      </c>
      <c r="B116" s="180">
        <v>8.3000000000000007</v>
      </c>
      <c r="C116" s="187" t="s">
        <v>301</v>
      </c>
      <c r="D116" s="187" t="s">
        <v>302</v>
      </c>
      <c r="E116" s="188">
        <f>'Presupuesto de Ingresos 2026'!E493</f>
        <v>200000</v>
      </c>
    </row>
    <row r="117" spans="1:6" s="183" customFormat="1" ht="16.5" customHeight="1" x14ac:dyDescent="0.25">
      <c r="A117" s="199"/>
      <c r="B117" s="180">
        <v>8.4</v>
      </c>
      <c r="C117" s="187" t="s">
        <v>1058</v>
      </c>
      <c r="D117" s="187" t="s">
        <v>268</v>
      </c>
      <c r="E117" s="188">
        <f>'Presupuesto de Ingresos 2026'!E514</f>
        <v>0</v>
      </c>
    </row>
    <row r="118" spans="1:6" s="183" customFormat="1" ht="16.5" customHeight="1" x14ac:dyDescent="0.25">
      <c r="A118" s="199"/>
      <c r="B118" s="180">
        <v>8.5</v>
      </c>
      <c r="C118" s="187" t="s">
        <v>1059</v>
      </c>
      <c r="D118" s="187" t="s">
        <v>873</v>
      </c>
      <c r="E118" s="188">
        <f>'Presupuesto de Ingresos 2026'!E516</f>
        <v>0</v>
      </c>
    </row>
    <row r="119" spans="1:6" s="183" customFormat="1" ht="31.5" x14ac:dyDescent="0.25">
      <c r="A119" s="199" t="s">
        <v>648</v>
      </c>
      <c r="B119" s="180">
        <v>9</v>
      </c>
      <c r="C119" s="181" t="s">
        <v>306</v>
      </c>
      <c r="D119" s="181" t="s">
        <v>875</v>
      </c>
      <c r="E119" s="184">
        <f>'Presupuesto de Ingresos 2026'!E518</f>
        <v>0</v>
      </c>
      <c r="F119" s="327"/>
    </row>
    <row r="120" spans="1:6" s="183" customFormat="1" ht="16.5" customHeight="1" x14ac:dyDescent="0.25">
      <c r="A120" s="199" t="s">
        <v>648</v>
      </c>
      <c r="B120" s="180">
        <v>9.1</v>
      </c>
      <c r="C120" s="187" t="s">
        <v>307</v>
      </c>
      <c r="D120" s="187" t="s">
        <v>993</v>
      </c>
      <c r="E120" s="188">
        <f>'Presupuesto de Ingresos 2026'!E519</f>
        <v>0</v>
      </c>
    </row>
    <row r="121" spans="1:6" s="183" customFormat="1" ht="16.5" customHeight="1" x14ac:dyDescent="0.25">
      <c r="A121" s="32"/>
      <c r="B121" s="180">
        <v>9.3000000000000007</v>
      </c>
      <c r="C121" s="187" t="s">
        <v>309</v>
      </c>
      <c r="D121" s="187" t="s">
        <v>310</v>
      </c>
      <c r="E121" s="188">
        <f>'Presupuesto de Ingresos 2026'!E525</f>
        <v>0</v>
      </c>
    </row>
    <row r="122" spans="1:6" s="183" customFormat="1" ht="15.75" x14ac:dyDescent="0.25">
      <c r="A122" s="199" t="s">
        <v>648</v>
      </c>
      <c r="B122" s="180">
        <v>7.9</v>
      </c>
      <c r="C122" s="200">
        <v>4300</v>
      </c>
      <c r="D122" s="181" t="s">
        <v>312</v>
      </c>
      <c r="E122" s="184">
        <f>'Presupuesto de Ingresos 2026'!E530</f>
        <v>0</v>
      </c>
      <c r="F122" s="379"/>
    </row>
    <row r="123" spans="1:6" s="183" customFormat="1" ht="15.75" x14ac:dyDescent="0.25">
      <c r="A123" s="199" t="s">
        <v>648</v>
      </c>
      <c r="B123" s="180" t="s">
        <v>1060</v>
      </c>
      <c r="C123" s="198">
        <v>4310</v>
      </c>
      <c r="D123" s="187" t="s">
        <v>1017</v>
      </c>
      <c r="E123" s="188">
        <f>'Presupuesto de Ingresos 2026'!E531</f>
        <v>0</v>
      </c>
    </row>
    <row r="124" spans="1:6" s="183" customFormat="1" ht="16.5" customHeight="1" x14ac:dyDescent="0.25">
      <c r="A124" s="32"/>
      <c r="B124" s="180" t="s">
        <v>1061</v>
      </c>
      <c r="C124" s="198">
        <v>4390</v>
      </c>
      <c r="D124" s="187" t="s">
        <v>312</v>
      </c>
      <c r="E124" s="188">
        <f>'Presupuesto de Ingresos 2026'!E534</f>
        <v>0</v>
      </c>
    </row>
    <row r="125" spans="1:6" s="183" customFormat="1" ht="16.5" customHeight="1" x14ac:dyDescent="0.25">
      <c r="A125" s="32"/>
      <c r="B125" s="180">
        <v>0</v>
      </c>
      <c r="C125" s="200">
        <v>0</v>
      </c>
      <c r="D125" s="181" t="s">
        <v>14</v>
      </c>
      <c r="E125" s="184">
        <f>'Presupuesto de Ingresos 2026'!E541</f>
        <v>4000000</v>
      </c>
      <c r="F125" s="379"/>
    </row>
    <row r="126" spans="1:6" s="183" customFormat="1" ht="16.5" customHeight="1" x14ac:dyDescent="0.25">
      <c r="A126" s="32"/>
      <c r="B126" s="180">
        <v>0.1</v>
      </c>
      <c r="C126" s="185" t="s">
        <v>316</v>
      </c>
      <c r="D126" s="185" t="s">
        <v>15</v>
      </c>
      <c r="E126" s="186">
        <f>'Presupuesto de Ingresos 2026'!E542</f>
        <v>4000000</v>
      </c>
      <c r="F126" s="327"/>
    </row>
    <row r="127" spans="1:6" s="183" customFormat="1" ht="16.5" customHeight="1" x14ac:dyDescent="0.25">
      <c r="A127" s="32"/>
      <c r="B127" s="180" t="s">
        <v>850</v>
      </c>
      <c r="C127" s="187" t="s">
        <v>441</v>
      </c>
      <c r="D127" s="187" t="s">
        <v>442</v>
      </c>
      <c r="E127" s="188">
        <f>'Presupuesto de Ingresos 2026'!E543</f>
        <v>0</v>
      </c>
    </row>
    <row r="128" spans="1:6" s="183" customFormat="1" ht="16.5" customHeight="1" x14ac:dyDescent="0.25">
      <c r="A128" s="32"/>
      <c r="B128" s="180" t="s">
        <v>851</v>
      </c>
      <c r="C128" s="187" t="s">
        <v>447</v>
      </c>
      <c r="D128" s="187" t="s">
        <v>448</v>
      </c>
      <c r="E128" s="188">
        <f>'Presupuesto de Ingresos 2026'!E547</f>
        <v>0</v>
      </c>
    </row>
    <row r="129" spans="1:38" s="201" customFormat="1" ht="15.75" customHeight="1" x14ac:dyDescent="0.2">
      <c r="A129" s="33"/>
      <c r="B129" s="180" t="s">
        <v>852</v>
      </c>
      <c r="C129" s="187" t="s">
        <v>704</v>
      </c>
      <c r="D129" s="187" t="s">
        <v>706</v>
      </c>
      <c r="E129" s="188">
        <f>'Presupuesto de Ingresos 2026'!E550</f>
        <v>4000000</v>
      </c>
    </row>
    <row r="130" spans="1:38" s="201" customFormat="1" ht="9.6" customHeight="1" x14ac:dyDescent="0.2">
      <c r="B130" s="202"/>
      <c r="C130" s="183"/>
      <c r="D130" s="203"/>
    </row>
    <row r="131" spans="1:38" s="204" customFormat="1" ht="18.75" customHeight="1" x14ac:dyDescent="0.2">
      <c r="A131" s="57"/>
      <c r="B131" s="171"/>
      <c r="C131" s="499" t="s">
        <v>1066</v>
      </c>
      <c r="D131" s="499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</row>
    <row r="132" spans="1:38" s="204" customFormat="1" x14ac:dyDescent="0.2">
      <c r="A132" s="57"/>
      <c r="B132" s="171"/>
      <c r="C132" s="499"/>
      <c r="D132" s="499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</row>
    <row r="133" spans="1:38" s="204" customFormat="1" ht="10.15" customHeight="1" x14ac:dyDescent="0.2">
      <c r="A133" s="57"/>
      <c r="B133" s="171"/>
      <c r="C133" s="499"/>
      <c r="D133" s="499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</row>
    <row r="134" spans="1:38" s="204" customFormat="1" x14ac:dyDescent="0.2">
      <c r="A134" s="57"/>
      <c r="B134" s="171"/>
      <c r="C134" s="499"/>
      <c r="D134" s="499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</row>
    <row r="135" spans="1:38" s="204" customFormat="1" x14ac:dyDescent="0.2">
      <c r="A135" s="57"/>
      <c r="B135" s="171"/>
      <c r="C135" s="499"/>
      <c r="D135" s="499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</row>
    <row r="136" spans="1:38" s="204" customFormat="1" x14ac:dyDescent="0.2">
      <c r="A136" s="57"/>
      <c r="B136" s="171"/>
      <c r="C136" s="499"/>
      <c r="D136" s="499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</row>
  </sheetData>
  <sheetProtection algorithmName="SHA-512" hashValue="IPVqvEC1pQDf35TbYapkFSR9kCcbQvZwtdBljKMAVx7E6PWUcWf+2I02flLGvRlfABWIpMYuy3EnGPos0Sie2w==" saltValue="JX7JNWsaQ2ks4TMDZiRfEg==" spinCount="100000" sheet="1" formatColumns="0" formatRows="0" insertRows="0" insertHyperlinks="0" autoFilter="0" pivotTables="0"/>
  <autoFilter ref="A6:AL130" xr:uid="{00000000-0009-0000-0000-000007000000}"/>
  <mergeCells count="2">
    <mergeCell ref="B1:D1"/>
    <mergeCell ref="C131:D136"/>
  </mergeCells>
  <phoneticPr fontId="79" type="noConversion"/>
  <pageMargins left="0.55118110236220474" right="0.35433070866141736" top="0.78740157480314965" bottom="0.78740157480314965" header="0.51181102362204722" footer="0.31496062992125984"/>
  <pageSetup scale="82" orientation="portrait" r:id="rId1"/>
  <headerFooter alignWithMargins="0">
    <oddFooter>&amp;R&amp;10&amp;P/&amp;N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8"/>
  <sheetViews>
    <sheetView workbookViewId="0">
      <selection activeCell="C6" sqref="C6"/>
    </sheetView>
  </sheetViews>
  <sheetFormatPr baseColWidth="10" defaultRowHeight="15" x14ac:dyDescent="0.25"/>
  <cols>
    <col min="1" max="1" width="7.28515625" customWidth="1"/>
    <col min="2" max="2" width="36.7109375" customWidth="1"/>
    <col min="3" max="4" width="32.42578125" customWidth="1"/>
  </cols>
  <sheetData>
    <row r="1" spans="2:4" x14ac:dyDescent="0.25">
      <c r="B1" s="500" t="s">
        <v>489</v>
      </c>
      <c r="C1" s="503" t="s">
        <v>490</v>
      </c>
      <c r="D1" s="504"/>
    </row>
    <row r="2" spans="2:4" x14ac:dyDescent="0.25">
      <c r="B2" s="501"/>
      <c r="C2" s="19"/>
      <c r="D2" s="20"/>
    </row>
    <row r="3" spans="2:4" ht="15.75" thickBot="1" x14ac:dyDescent="0.3">
      <c r="B3" s="502"/>
      <c r="C3" s="21" t="s">
        <v>487</v>
      </c>
      <c r="D3" s="22" t="s">
        <v>488</v>
      </c>
    </row>
    <row r="4" spans="2:4" ht="30" x14ac:dyDescent="0.25">
      <c r="B4" s="239" t="s">
        <v>1341</v>
      </c>
      <c r="C4" s="240" t="s">
        <v>1344</v>
      </c>
      <c r="D4" s="241" t="s">
        <v>1345</v>
      </c>
    </row>
    <row r="5" spans="2:4" x14ac:dyDescent="0.25">
      <c r="B5" s="242"/>
      <c r="C5" s="18"/>
      <c r="D5" s="243"/>
    </row>
    <row r="6" spans="2:4" ht="45" x14ac:dyDescent="0.25">
      <c r="B6" s="244" t="s">
        <v>1342</v>
      </c>
      <c r="C6" s="23" t="s">
        <v>491</v>
      </c>
      <c r="D6" s="245" t="s">
        <v>1345</v>
      </c>
    </row>
    <row r="7" spans="2:4" x14ac:dyDescent="0.25">
      <c r="B7" s="242"/>
      <c r="C7" s="18"/>
      <c r="D7" s="243"/>
    </row>
    <row r="8" spans="2:4" ht="30.75" thickBot="1" x14ac:dyDescent="0.3">
      <c r="B8" s="256" t="s">
        <v>1343</v>
      </c>
      <c r="C8" s="246" t="s">
        <v>1344</v>
      </c>
      <c r="D8" s="247" t="s">
        <v>1345</v>
      </c>
    </row>
  </sheetData>
  <sheetProtection algorithmName="SHA-512" hashValue="yudHTWmwKpMsj8gU4AMzDk5vuSbOY5e1t6EQCni2um8NxXHwhZAIT0j3CrcjFoBpdRSwjdOcnT616Or84MhdrQ==" saltValue="0IVDIpNgMV94aHUJMNjttA==" spinCount="100000" sheet="1" objects="1" scenarios="1"/>
  <mergeCells count="2">
    <mergeCell ref="B1:B3"/>
    <mergeCell ref="C1:D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Presupuesto de Ingresos 2026</vt:lpstr>
      <vt:lpstr>Norma CONAC- Ley Ingresos 2026</vt:lpstr>
      <vt:lpstr>Formato Proyecciones LDF 7A-26</vt:lpstr>
      <vt:lpstr>Formato Resultados LDF 7C-26</vt:lpstr>
      <vt:lpstr>Resumen Fuentes de Finan 2026</vt:lpstr>
      <vt:lpstr>Modelo Aprob. Pto. art. 7-2026</vt:lpstr>
      <vt:lpstr>Modelo Aprob. Pto. art. 15-2026</vt:lpstr>
      <vt:lpstr>Modelo Aprob. Pto. Anexo 1-2026</vt:lpstr>
      <vt:lpstr>Indicaciones Generales 2026</vt:lpstr>
      <vt:lpstr>'Formato Proyecciones LDF 7A-26'!Área_de_impresión</vt:lpstr>
      <vt:lpstr>'Formato Resultados LDF 7C-26'!Área_de_impresión</vt:lpstr>
      <vt:lpstr>'Modelo Aprob. Pto. Anexo 1-2026'!Área_de_impresión</vt:lpstr>
      <vt:lpstr>'Modelo Aprob. Pto. art. 15-2026'!Área_de_impresión</vt:lpstr>
      <vt:lpstr>'Modelo Aprob. Pto. art. 7-2026'!Área_de_impresión</vt:lpstr>
      <vt:lpstr>'Norma CONAC- Ley Ingresos 2026'!Área_de_impresión</vt:lpstr>
      <vt:lpstr>'Presupuesto de Ingresos 2026'!Área_de_impresión</vt:lpstr>
      <vt:lpstr>'Resumen Fuentes de Finan 2026'!Área_de_impresión</vt:lpstr>
      <vt:lpstr>'Modelo Aprob. Pto. Anexo 1-2026'!Títulos_a_imprimir</vt:lpstr>
      <vt:lpstr>'Modelo Aprob. Pto. art. 15-2026'!Títulos_a_imprimir</vt:lpstr>
      <vt:lpstr>'Norma CONAC- Ley Ingresos 2026'!Títulos_a_imprimir</vt:lpstr>
      <vt:lpstr>'Presupuesto de Ingresos 2026'!Títulos_a_imprimir</vt:lpstr>
      <vt:lpstr>'Resumen Fuentes de Finan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2026-04-15T14:58:49Z</cp:lastPrinted>
  <dcterms:created xsi:type="dcterms:W3CDTF">2014-01-16T19:32:01Z</dcterms:created>
  <dcterms:modified xsi:type="dcterms:W3CDTF">2026-04-15T15:00:54Z</dcterms:modified>
</cp:coreProperties>
</file>